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45" windowWidth="15480" windowHeight="92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3" i="1" l="1"/>
  <c r="H31" i="1" l="1"/>
  <c r="I115" i="1"/>
  <c r="J115" i="1"/>
  <c r="K115" i="1"/>
  <c r="L115" i="1"/>
  <c r="M115" i="1"/>
  <c r="I114" i="1"/>
  <c r="J114" i="1"/>
  <c r="K114" i="1"/>
  <c r="L114" i="1"/>
  <c r="M114" i="1"/>
  <c r="H115" i="1"/>
  <c r="H114" i="1" s="1"/>
  <c r="H58" i="1" l="1"/>
  <c r="I44" i="1" l="1"/>
  <c r="I31" i="1" l="1"/>
  <c r="J31" i="1"/>
  <c r="K31" i="1"/>
  <c r="L31" i="1"/>
  <c r="M31" i="1"/>
  <c r="H95" i="1"/>
  <c r="I58" i="1"/>
  <c r="J58" i="1"/>
  <c r="J57" i="1" s="1"/>
  <c r="K58" i="1"/>
  <c r="L58" i="1"/>
  <c r="L57" i="1" s="1"/>
  <c r="M58" i="1"/>
  <c r="I57" i="1"/>
  <c r="I47" i="1" s="1"/>
  <c r="K57" i="1"/>
  <c r="M57" i="1"/>
  <c r="H57" i="1"/>
  <c r="M45" i="1"/>
  <c r="L45" i="1"/>
  <c r="K45" i="1"/>
  <c r="J45" i="1"/>
  <c r="I45" i="1"/>
  <c r="H45" i="1"/>
  <c r="H44" i="1"/>
  <c r="M43" i="1"/>
  <c r="M42" i="1" s="1"/>
  <c r="L43" i="1"/>
  <c r="L42" i="1" s="1"/>
  <c r="K43" i="1"/>
  <c r="K42" i="1" s="1"/>
  <c r="J43" i="1"/>
  <c r="J42" i="1" s="1"/>
  <c r="I43" i="1"/>
  <c r="H43" i="1" s="1"/>
  <c r="H36" i="1"/>
  <c r="I42" i="1" l="1"/>
  <c r="H42" i="1"/>
  <c r="I40" i="1"/>
  <c r="I39" i="1" s="1"/>
  <c r="I23" i="1" s="1"/>
  <c r="J40" i="1"/>
  <c r="J39" i="1" s="1"/>
  <c r="K40" i="1"/>
  <c r="K39" i="1" s="1"/>
  <c r="L40" i="1"/>
  <c r="L39" i="1" s="1"/>
  <c r="M40" i="1"/>
  <c r="M39" i="1" s="1"/>
  <c r="H40" i="1"/>
  <c r="H39" i="1" s="1"/>
  <c r="I88" i="1" l="1"/>
  <c r="I82" i="1" s="1"/>
  <c r="J88" i="1"/>
  <c r="K88" i="1"/>
  <c r="L88" i="1"/>
  <c r="M88" i="1"/>
  <c r="H89" i="1"/>
  <c r="H88" i="1" s="1"/>
  <c r="H103" i="1" l="1"/>
  <c r="J100" i="1" l="1"/>
  <c r="L94" i="1"/>
  <c r="L100" i="1"/>
  <c r="J94" i="1"/>
  <c r="I61" i="1"/>
  <c r="J61" i="1"/>
  <c r="K61" i="1"/>
  <c r="L61" i="1"/>
  <c r="M61" i="1"/>
  <c r="H61" i="1" l="1"/>
  <c r="L98" i="1" l="1"/>
  <c r="H55" i="1"/>
  <c r="L55" i="1"/>
  <c r="L53" i="1"/>
  <c r="K91" i="1"/>
  <c r="K90" i="1" s="1"/>
  <c r="I84" i="1"/>
  <c r="J84" i="1"/>
  <c r="K84" i="1"/>
  <c r="L84" i="1"/>
  <c r="M84" i="1"/>
  <c r="H84" i="1"/>
  <c r="I86" i="1"/>
  <c r="J86" i="1"/>
  <c r="K86" i="1"/>
  <c r="L86" i="1"/>
  <c r="M86" i="1"/>
  <c r="H86" i="1"/>
  <c r="I48" i="1"/>
  <c r="H48" i="1"/>
  <c r="I49" i="1"/>
  <c r="J49" i="1"/>
  <c r="K49" i="1"/>
  <c r="L49" i="1"/>
  <c r="M49" i="1"/>
  <c r="H49" i="1"/>
  <c r="I36" i="1"/>
  <c r="J36" i="1"/>
  <c r="K36" i="1"/>
  <c r="L36" i="1"/>
  <c r="M36" i="1"/>
  <c r="I29" i="1"/>
  <c r="J29" i="1"/>
  <c r="K29" i="1"/>
  <c r="L29" i="1"/>
  <c r="M29" i="1"/>
  <c r="H29" i="1"/>
  <c r="I27" i="1"/>
  <c r="J27" i="1"/>
  <c r="K27" i="1"/>
  <c r="L27" i="1"/>
  <c r="M27" i="1"/>
  <c r="H27" i="1"/>
  <c r="M83" i="1" l="1"/>
  <c r="M82" i="1" s="1"/>
  <c r="K83" i="1"/>
  <c r="K82" i="1" s="1"/>
  <c r="I83" i="1"/>
  <c r="M24" i="1"/>
  <c r="L83" i="1"/>
  <c r="L82" i="1" s="1"/>
  <c r="J83" i="1"/>
  <c r="J82" i="1" s="1"/>
  <c r="H83" i="1"/>
  <c r="H82" i="1" s="1"/>
  <c r="I98" i="1"/>
  <c r="J98" i="1"/>
  <c r="K98" i="1"/>
  <c r="M98" i="1"/>
  <c r="H98" i="1"/>
  <c r="I112" i="1"/>
  <c r="J112" i="1"/>
  <c r="K112" i="1"/>
  <c r="L112" i="1"/>
  <c r="M112" i="1"/>
  <c r="H112" i="1"/>
  <c r="I110" i="1"/>
  <c r="J110" i="1"/>
  <c r="K110" i="1"/>
  <c r="L110" i="1"/>
  <c r="M110" i="1"/>
  <c r="H110" i="1"/>
  <c r="I108" i="1"/>
  <c r="J108" i="1"/>
  <c r="K108" i="1"/>
  <c r="L108" i="1"/>
  <c r="M108" i="1"/>
  <c r="H108" i="1"/>
  <c r="L106" i="1"/>
  <c r="J106" i="1"/>
  <c r="H106" i="1"/>
  <c r="I104" i="1"/>
  <c r="J104" i="1"/>
  <c r="K104" i="1"/>
  <c r="L104" i="1"/>
  <c r="M104" i="1"/>
  <c r="H104" i="1"/>
  <c r="I102" i="1"/>
  <c r="K102" i="1"/>
  <c r="M102" i="1"/>
  <c r="L103" i="1"/>
  <c r="L102" i="1" s="1"/>
  <c r="J103" i="1"/>
  <c r="J102" i="1" s="1"/>
  <c r="H102" i="1"/>
  <c r="I92" i="1"/>
  <c r="K92" i="1"/>
  <c r="M92" i="1"/>
  <c r="I95" i="1"/>
  <c r="J95" i="1"/>
  <c r="K95" i="1"/>
  <c r="L95" i="1"/>
  <c r="M95" i="1"/>
  <c r="I63" i="1"/>
  <c r="J63" i="1"/>
  <c r="K63" i="1"/>
  <c r="L63" i="1"/>
  <c r="M63" i="1"/>
  <c r="H63" i="1"/>
  <c r="I55" i="1"/>
  <c r="J55" i="1"/>
  <c r="K55" i="1"/>
  <c r="M55" i="1"/>
  <c r="I53" i="1"/>
  <c r="J53" i="1"/>
  <c r="K53" i="1"/>
  <c r="M53" i="1"/>
  <c r="H53" i="1"/>
  <c r="L93" i="1"/>
  <c r="L92" i="1" s="1"/>
  <c r="H92" i="1"/>
  <c r="J93" i="1"/>
  <c r="J92" i="1" s="1"/>
  <c r="I80" i="1"/>
  <c r="I79" i="1" s="1"/>
  <c r="J80" i="1"/>
  <c r="J79" i="1" s="1"/>
  <c r="K80" i="1"/>
  <c r="K79" i="1" s="1"/>
  <c r="L80" i="1"/>
  <c r="L79" i="1" s="1"/>
  <c r="M80" i="1"/>
  <c r="M79" i="1" s="1"/>
  <c r="H80" i="1"/>
  <c r="H79" i="1" s="1"/>
  <c r="I77" i="1"/>
  <c r="I76" i="1" s="1"/>
  <c r="J77" i="1"/>
  <c r="J76" i="1" s="1"/>
  <c r="K77" i="1"/>
  <c r="K76" i="1" s="1"/>
  <c r="L77" i="1"/>
  <c r="L76" i="1" s="1"/>
  <c r="M77" i="1"/>
  <c r="M76" i="1" s="1"/>
  <c r="H77" i="1"/>
  <c r="H76" i="1" s="1"/>
  <c r="I74" i="1"/>
  <c r="I73" i="1" s="1"/>
  <c r="J74" i="1"/>
  <c r="K74" i="1"/>
  <c r="L74" i="1"/>
  <c r="M74" i="1"/>
  <c r="H74" i="1"/>
  <c r="H73" i="1" s="1"/>
  <c r="J73" i="1"/>
  <c r="K73" i="1"/>
  <c r="L73" i="1"/>
  <c r="M73" i="1"/>
  <c r="I71" i="1"/>
  <c r="I70" i="1" s="1"/>
  <c r="J71" i="1"/>
  <c r="J70" i="1" s="1"/>
  <c r="K71" i="1"/>
  <c r="K70" i="1" s="1"/>
  <c r="L71" i="1"/>
  <c r="L70" i="1" s="1"/>
  <c r="M71" i="1"/>
  <c r="M70" i="1" s="1"/>
  <c r="H71" i="1"/>
  <c r="H70" i="1" s="1"/>
  <c r="I67" i="1"/>
  <c r="I66" i="1" s="1"/>
  <c r="I65" i="1" s="1"/>
  <c r="J67" i="1"/>
  <c r="J66" i="1" s="1"/>
  <c r="J65" i="1" s="1"/>
  <c r="K67" i="1"/>
  <c r="K66" i="1" s="1"/>
  <c r="K65" i="1" s="1"/>
  <c r="L67" i="1"/>
  <c r="L66" i="1" s="1"/>
  <c r="L65" i="1" s="1"/>
  <c r="M67" i="1"/>
  <c r="M66" i="1" s="1"/>
  <c r="M65" i="1" s="1"/>
  <c r="H67" i="1"/>
  <c r="H66" i="1" s="1"/>
  <c r="H65" i="1" s="1"/>
  <c r="I51" i="1"/>
  <c r="J51" i="1"/>
  <c r="K51" i="1"/>
  <c r="L51" i="1"/>
  <c r="L48" i="1" s="1"/>
  <c r="M51" i="1"/>
  <c r="H51" i="1"/>
  <c r="I25" i="1"/>
  <c r="I24" i="1" s="1"/>
  <c r="J25" i="1"/>
  <c r="K25" i="1"/>
  <c r="L25" i="1"/>
  <c r="L24" i="1" s="1"/>
  <c r="H25" i="1"/>
  <c r="H24" i="1" s="1"/>
  <c r="H23" i="1" s="1"/>
  <c r="L91" i="1" l="1"/>
  <c r="L90" i="1" s="1"/>
  <c r="M48" i="1"/>
  <c r="J48" i="1"/>
  <c r="M91" i="1"/>
  <c r="M90" i="1" s="1"/>
  <c r="I91" i="1"/>
  <c r="I90" i="1" s="1"/>
  <c r="K48" i="1"/>
  <c r="H91" i="1"/>
  <c r="H90" i="1" s="1"/>
  <c r="J91" i="1"/>
  <c r="J90" i="1" s="1"/>
  <c r="M60" i="1"/>
  <c r="M47" i="1" s="1"/>
  <c r="K60" i="1"/>
  <c r="K47" i="1" s="1"/>
  <c r="I60" i="1"/>
  <c r="H60" i="1"/>
  <c r="H47" i="1" s="1"/>
  <c r="J60" i="1"/>
  <c r="J47" i="1" s="1"/>
  <c r="K24" i="1"/>
  <c r="K23" i="1" s="1"/>
  <c r="L23" i="1"/>
  <c r="J24" i="1"/>
  <c r="J23" i="1" s="1"/>
  <c r="L69" i="1"/>
  <c r="L60" i="1"/>
  <c r="L47" i="1" s="1"/>
  <c r="H69" i="1"/>
  <c r="J69" i="1"/>
  <c r="M69" i="1"/>
  <c r="K69" i="1"/>
  <c r="I69" i="1"/>
  <c r="H22" i="1" l="1"/>
  <c r="H117" i="1" s="1"/>
  <c r="I22" i="1"/>
  <c r="I117" i="1" s="1"/>
  <c r="M22" i="1"/>
  <c r="J22" i="1"/>
  <c r="J117" i="1" s="1"/>
  <c r="K22" i="1"/>
  <c r="K117" i="1" s="1"/>
  <c r="L22" i="1"/>
  <c r="L117" i="1" s="1"/>
  <c r="M117" i="1"/>
</calcChain>
</file>

<file path=xl/sharedStrings.xml><?xml version="1.0" encoding="utf-8"?>
<sst xmlns="http://schemas.openxmlformats.org/spreadsheetml/2006/main" count="576" uniqueCount="162">
  <si>
    <t>№ п/п</t>
  </si>
  <si>
    <t>2014 год</t>
  </si>
  <si>
    <t>2015 год</t>
  </si>
  <si>
    <t>РАСПРЕДЕЛЕНИЕ</t>
  </si>
  <si>
    <t>группам и подгруппам видов расходов классификации расходов бюджетов</t>
  </si>
  <si>
    <t>на 2014 год и на плановый период 2015 и 2016 годов</t>
  </si>
  <si>
    <t>Сумма, рублей</t>
  </si>
  <si>
    <t>2016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</si>
  <si>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</si>
  <si>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</si>
  <si>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</si>
  <si>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</si>
  <si>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</si>
  <si>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</si>
  <si>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</si>
  <si>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</si>
  <si>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</si>
  <si>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</si>
  <si>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</si>
  <si>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</si>
  <si>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</si>
  <si>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</si>
  <si>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</si>
  <si>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06</t>
  </si>
  <si>
    <t>07</t>
  </si>
  <si>
    <t>10</t>
  </si>
  <si>
    <t>4</t>
  </si>
  <si>
    <t>5</t>
  </si>
  <si>
    <t>(муниципальной программе и непрограммным направлениям деятельности),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</si>
  <si>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</si>
  <si>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</si>
  <si>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</si>
  <si>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</si>
  <si>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</si>
  <si>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</si>
  <si>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</si>
  <si>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</si>
  <si>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</si>
  <si>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</si>
  <si>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</si>
  <si>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</si>
  <si>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</si>
  <si>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</si>
  <si>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</si>
  <si>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</si>
  <si>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</si>
  <si>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</si>
  <si>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</si>
  <si>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18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</si>
  <si>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</si>
  <si>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</si>
  <si>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</si>
  <si>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</si>
  <si>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</si>
  <si>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</si>
  <si>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</si>
  <si>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</si>
  <si>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</si>
  <si>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</si>
  <si>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</si>
  <si>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</si>
  <si>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</si>
  <si>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</si>
  <si>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</si>
  <si>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</si>
  <si>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</si>
  <si>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</si>
  <si>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</si>
  <si>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</si>
  <si>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</si>
  <si>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</si>
  <si>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</si>
  <si>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</si>
  <si>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</si>
  <si>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</si>
  <si>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</si>
  <si>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</si>
  <si>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</si>
  <si>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</si>
  <si>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</si>
  <si>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</si>
  <si>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</si>
  <si>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</si>
  <si>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</si>
  <si>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</si>
  <si>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</si>
  <si>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</si>
  <si>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</si>
  <si>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</si>
  <si>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</si>
  <si>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</si>
  <si>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</si>
  <si>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</si>
  <si>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</si>
  <si>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</si>
  <si>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</si>
  <si>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</si>
  <si>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</si>
  <si>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</si>
  <si>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</si>
  <si>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</si>
  <si>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</si>
  <si>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</si>
  <si>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</si>
  <si>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</si>
  <si>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</si>
  <si>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</si>
  <si>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1.6.1.3.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</si>
  <si>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</si>
  <si>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</si>
  <si>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</si>
  <si>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</si>
  <si>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08</t>
  </si>
  <si>
    <t>Сопровождение программных продуктов муниципальных образований Омской области</t>
  </si>
  <si>
    <t>1.6.1.6.</t>
  </si>
  <si>
    <t>1.6.1.7.</t>
  </si>
  <si>
    <t>Обеспечения проведения выборов и референдумов</t>
  </si>
  <si>
    <t>1.6.1.8.</t>
  </si>
  <si>
    <t>1.6.1.9.</t>
  </si>
  <si>
    <t xml:space="preserve"> Мероприятие по обеспечению населения библиотечным фондом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</si>
  <si>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</si>
  <si>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</si>
  <si>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</si>
  <si>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</si>
  <si>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</si>
  <si>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</si>
  <si>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</si>
  <si>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 xml:space="preserve">Уплата налогов, сборов и иных платежей </t>
  </si>
  <si>
    <t>71</t>
  </si>
  <si>
    <t>45</t>
  </si>
  <si>
    <t>74</t>
  </si>
  <si>
    <t>99</t>
  </si>
  <si>
    <t>1.5.1.3</t>
  </si>
  <si>
    <t>Мероприятия по формированию  документов территориального планирования (в части подготовки документов территориального планирования)</t>
  </si>
  <si>
    <t>34</t>
  </si>
  <si>
    <t>72</t>
  </si>
  <si>
    <t>Повышение уровня социально-инженерного обустройства села</t>
  </si>
  <si>
    <t>Ремонт автомобильной дороги в п. Пятилетка (ул. Березовая)</t>
  </si>
  <si>
    <t>Ремонт автомобильной дороги в д. Приветная (ул. Березовая)</t>
  </si>
  <si>
    <t>Ремонт автомобильной дорги в д. Петровка (ул. Березовая)</t>
  </si>
  <si>
    <t>Ремонт дворовых территорий многоквартирных домов, проездов к дворовым территориям многоквартирных домов с. Лузино (ул. 60 лет Октября №4, №6; ул. Майорова №5, №7; ул. Карбышева №15; ул. 30 лет Победы №20, №22)</t>
  </si>
  <si>
    <t>Капитальный ремонт и ремонт дворовых территорий многоквартирных домов, проездов к дворовым территориям многокварирных домов населенных пунктов</t>
  </si>
  <si>
    <t>Прочая закупка товаров, работ и услг для обеспечения государственных (муниципальных) нужд</t>
  </si>
  <si>
    <t>Капитальный ремонт и ремонт автомобильных дорог общего пользования населенных пунктов</t>
  </si>
  <si>
    <t>17</t>
  </si>
  <si>
    <t>Строительство и реконструкция поселковых водопроводов в д. Петровка с. Лузино</t>
  </si>
  <si>
    <t>Бюджетные инвестиции в объекты капитального строительтсва (муниципальногй) собственности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</si>
  <si>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</si>
  <si>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Капитальный ремонт автомобильной дороги в с. Лузино по ул. Чапаева</t>
  </si>
  <si>
    <t>Субсидии местным бюджетам на строительство, реконструкцию, капитальный ремонт, ремонт и содержание автомобильных дорог</t>
  </si>
  <si>
    <t>1.3.1.2.</t>
  </si>
  <si>
    <t>1.6.1.10</t>
  </si>
  <si>
    <t>Межбюджетные трансферты  бюджетам муниципальных районов по осущеслвению части полномочий по решению вопросов местного значения</t>
  </si>
  <si>
    <t>Осуществление полномочий в соответствии с заключенными соглашениями</t>
  </si>
  <si>
    <t>Иные межбюджетные трансферты</t>
  </si>
  <si>
    <t>61</t>
  </si>
  <si>
    <t>Приложение № 4 к решению Совета Лузинского сельского</t>
  </si>
  <si>
    <t xml:space="preserve">сельского поселения Омского муниципального </t>
  </si>
  <si>
    <t xml:space="preserve"> поселения "О внесении изменений в решение </t>
  </si>
  <si>
    <t xml:space="preserve">  района Омской области на 2014 год и на плановый</t>
  </si>
  <si>
    <t xml:space="preserve">№ 55 от 13.12.2013 "О бюджете Лузинского </t>
  </si>
  <si>
    <t>период 2015 и 2016 годов" от 27.01.2015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</si>
</sst>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2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10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0" xfId="1" applyNumberFormat="1" applyFont="1" applyFill="1" applyBorder="1" applyAlignment="1" applyProtection="1">
      <alignment horizontal="center" vertical="center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0" xfId="1" applyNumberFormat="1" applyFont="1" applyFill="1" applyBorder="1" applyAlignment="1" applyProtection="1">
      <alignment horizontal="center" vertical="center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10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1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4" fontId="7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" xfId="0" applyFont="1" applyBorder="1"/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49" fontId="7" fillId="0" borderId="8" xfId="1" applyNumberFormat="1" applyFont="1" applyFill="1" applyBorder="1" applyAlignment="1" applyProtection="1">
      <alignment horizontal="center" vertical="center"/>
      <protection hidden="1"/>
    </xf>
    <xf numFmtId="49" fontId="7" fillId="0" borderId="9" xfId="1" applyNumberFormat="1" applyFont="1" applyFill="1" applyBorder="1" applyAlignment="1" applyProtection="1">
      <alignment horizontal="center" vertical="center"/>
      <protection hidden="1"/>
    </xf>
    <xf numFmtId="49" fontId="7" fillId="0" borderId="13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4" xfId="1" applyNumberFormat="1" applyFont="1" applyFill="1" applyBorder="1" applyAlignment="1" applyProtection="1">
      <alignment horizontal="center" vertical="center"/>
      <protection hidden="1"/>
    </xf>
    <xf numFmtId="49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2" borderId="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/>
    <xf numFmtId="0" fontId="11" fillId="0" borderId="10" xfId="0" applyFont="1" applyBorder="1" applyAlignment="1"/>
    <xf numFmtId="0" fontId="11" fillId="0" borderId="3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tabSelected="1" workbookViewId="0">
      <selection activeCell="K7" sqref="K7:M7"/>
    </sheetView>
  </sheetViews>
  <sheetFormatPr defaultRowHeight="12" x14ac:dyDescent="0.2"/>
  <cols>
    <col min="1" max="1" width="9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7.1640625" customWidth="1"/>
    <col min="8" max="8" width="20.33203125" customWidth="1"/>
    <col min="9" max="9" width="19.5" customWidth="1"/>
    <col min="10" max="10" width="18.66406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 x14ac:dyDescent="0.2">
      <c r="A1" s="1"/>
      <c r="B1" s="2"/>
      <c r="C1" s="2"/>
      <c r="D1" s="71"/>
      <c r="E1" s="72"/>
      <c r="F1" s="72"/>
      <c r="G1" s="3"/>
    </row>
    <row r="2" spans="1:13" ht="18.75" hidden="1" x14ac:dyDescent="0.2">
      <c r="A2" s="1"/>
      <c r="B2" s="2"/>
      <c r="D2" s="71"/>
      <c r="E2" s="74"/>
      <c r="F2" s="74"/>
      <c r="G2" s="4"/>
    </row>
    <row r="3" spans="1:13" ht="18.75" hidden="1" x14ac:dyDescent="0.2">
      <c r="A3" s="1"/>
      <c r="B3" s="2"/>
      <c r="C3" s="2"/>
      <c r="D3" s="73"/>
      <c r="E3" s="72"/>
      <c r="F3" s="72"/>
      <c r="G3" s="4"/>
    </row>
    <row r="4" spans="1:13" ht="18.75" x14ac:dyDescent="0.2">
      <c r="A4" s="1"/>
      <c r="B4" s="2"/>
      <c r="C4" s="2"/>
      <c r="D4" s="73"/>
      <c r="E4" s="72"/>
      <c r="F4" s="72"/>
      <c r="G4" s="4"/>
      <c r="K4" s="91" t="s">
        <v>156</v>
      </c>
      <c r="L4" s="92"/>
      <c r="M4" s="92"/>
    </row>
    <row r="5" spans="1:13" ht="18.75" x14ac:dyDescent="0.2">
      <c r="A5" s="1"/>
      <c r="B5" s="2"/>
      <c r="C5" s="2"/>
      <c r="D5" s="73"/>
      <c r="E5" s="72"/>
      <c r="F5" s="72"/>
      <c r="G5" s="5"/>
      <c r="K5" s="91" t="s">
        <v>158</v>
      </c>
      <c r="L5" s="93"/>
      <c r="M5" s="93"/>
    </row>
    <row r="6" spans="1:13" ht="18.75" x14ac:dyDescent="0.2">
      <c r="A6" s="1"/>
      <c r="B6" s="2"/>
      <c r="C6" s="2"/>
      <c r="D6" s="73"/>
      <c r="E6" s="72"/>
      <c r="F6" s="72"/>
      <c r="G6" s="5"/>
      <c r="K6" s="94" t="s">
        <v>160</v>
      </c>
      <c r="L6" s="92"/>
      <c r="M6" s="92"/>
    </row>
    <row r="7" spans="1:13" ht="18.75" x14ac:dyDescent="0.2">
      <c r="A7" s="1"/>
      <c r="B7" s="2"/>
      <c r="C7" s="2"/>
      <c r="D7" s="94"/>
      <c r="E7" s="94"/>
      <c r="F7" s="96"/>
      <c r="G7" s="96"/>
      <c r="K7" s="94" t="s">
        <v>157</v>
      </c>
      <c r="L7" s="92"/>
      <c r="M7" s="92"/>
    </row>
    <row r="8" spans="1:13" ht="18.75" x14ac:dyDescent="0.2">
      <c r="A8" s="1"/>
      <c r="B8" s="2"/>
      <c r="C8" s="2"/>
      <c r="D8" s="1"/>
      <c r="E8" s="1"/>
      <c r="F8" s="1"/>
      <c r="K8" s="94" t="s">
        <v>159</v>
      </c>
      <c r="L8" s="92"/>
      <c r="M8" s="92"/>
    </row>
    <row r="9" spans="1:13" ht="24.75" customHeight="1" x14ac:dyDescent="0.2">
      <c r="A9" s="97"/>
      <c r="B9" s="97"/>
      <c r="C9" s="97"/>
      <c r="D9" s="97"/>
      <c r="E9" s="97"/>
      <c r="F9" s="97"/>
      <c r="K9" s="94" t="s">
        <v>161</v>
      </c>
      <c r="L9" s="92"/>
      <c r="M9" s="92"/>
    </row>
    <row r="10" spans="1:13" ht="33.75" hidden="1" customHeight="1" x14ac:dyDescent="0.2">
      <c r="A10" s="70"/>
      <c r="B10" s="70"/>
      <c r="C10" s="70"/>
      <c r="D10" s="70"/>
      <c r="E10" s="70"/>
      <c r="F10" s="70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95" t="s">
        <v>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</row>
    <row r="13" spans="1:13" ht="18.75" x14ac:dyDescent="0.2">
      <c r="A13" s="95" t="s">
        <v>125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3" ht="18.75" x14ac:dyDescent="0.2">
      <c r="A14" s="95" t="s">
        <v>28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</row>
    <row r="15" spans="1:13" ht="18.75" x14ac:dyDescent="0.2">
      <c r="A15" s="95" t="s">
        <v>4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3" ht="19.5" customHeight="1" x14ac:dyDescent="0.2">
      <c r="A16" s="95" t="s">
        <v>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</row>
    <row r="17" spans="1:15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5" ht="45.75" customHeight="1" x14ac:dyDescent="0.2">
      <c r="A18" s="75" t="s">
        <v>0</v>
      </c>
      <c r="B18" s="77" t="s">
        <v>35</v>
      </c>
      <c r="C18" s="77" t="s">
        <v>34</v>
      </c>
      <c r="D18" s="77"/>
      <c r="E18" s="77"/>
      <c r="F18" s="77"/>
      <c r="G18" s="77"/>
      <c r="H18" s="79" t="s">
        <v>6</v>
      </c>
      <c r="I18" s="80"/>
      <c r="J18" s="80"/>
      <c r="K18" s="80"/>
      <c r="L18" s="81"/>
      <c r="M18" s="81"/>
    </row>
    <row r="19" spans="1:15" ht="44.25" customHeight="1" x14ac:dyDescent="0.2">
      <c r="A19" s="75"/>
      <c r="B19" s="77"/>
      <c r="C19" s="77"/>
      <c r="D19" s="77"/>
      <c r="E19" s="77"/>
      <c r="F19" s="77"/>
      <c r="G19" s="77"/>
      <c r="H19" s="82" t="s">
        <v>1</v>
      </c>
      <c r="I19" s="83"/>
      <c r="J19" s="84" t="s">
        <v>2</v>
      </c>
      <c r="K19" s="83"/>
      <c r="L19" s="80" t="s">
        <v>7</v>
      </c>
      <c r="M19" s="81"/>
    </row>
    <row r="20" spans="1:15" ht="93.75" customHeight="1" x14ac:dyDescent="0.2">
      <c r="A20" s="76"/>
      <c r="B20" s="78"/>
      <c r="C20" s="85" t="s">
        <v>8</v>
      </c>
      <c r="D20" s="85"/>
      <c r="E20" s="85"/>
      <c r="F20" s="85"/>
      <c r="G20" s="53" t="s">
        <v>9</v>
      </c>
      <c r="H20" s="51" t="s">
        <v>10</v>
      </c>
      <c r="I20" s="54" t="s">
        <v>11</v>
      </c>
      <c r="J20" s="10" t="s">
        <v>10</v>
      </c>
      <c r="K20" s="54" t="s">
        <v>11</v>
      </c>
      <c r="L20" s="51" t="s">
        <v>10</v>
      </c>
      <c r="M20" s="54" t="s">
        <v>11</v>
      </c>
    </row>
    <row r="21" spans="1:15" ht="23.25" customHeight="1" x14ac:dyDescent="0.2">
      <c r="A21" s="52">
        <v>1</v>
      </c>
      <c r="B21" s="56">
        <v>2</v>
      </c>
      <c r="C21" s="75">
        <v>3</v>
      </c>
      <c r="D21" s="89"/>
      <c r="E21" s="89"/>
      <c r="F21" s="90"/>
      <c r="G21" s="53">
        <v>4</v>
      </c>
      <c r="H21" s="52">
        <v>5</v>
      </c>
      <c r="I21" s="53">
        <v>6</v>
      </c>
      <c r="J21" s="11">
        <v>7</v>
      </c>
      <c r="K21" s="53">
        <v>8</v>
      </c>
      <c r="L21" s="11">
        <v>9</v>
      </c>
      <c r="M21" s="53">
        <v>10</v>
      </c>
    </row>
    <row r="22" spans="1:15" ht="147.75" customHeight="1" x14ac:dyDescent="0.2">
      <c r="A22" s="24" t="s">
        <v>12</v>
      </c>
      <c r="B22" s="25" t="s">
        <v>29</v>
      </c>
      <c r="C22" s="26" t="s">
        <v>25</v>
      </c>
      <c r="D22" s="27" t="s">
        <v>14</v>
      </c>
      <c r="E22" s="27" t="s">
        <v>15</v>
      </c>
      <c r="F22" s="28" t="s">
        <v>15</v>
      </c>
      <c r="G22" s="29" t="s">
        <v>16</v>
      </c>
      <c r="H22" s="30">
        <f>H23+H47+H65+H69+H82+H90</f>
        <v>53378552.089999996</v>
      </c>
      <c r="I22" s="30">
        <f>I23+I47+I65+I69+I90+I82</f>
        <v>22552742.16</v>
      </c>
      <c r="J22" s="30">
        <f>J23+J47+J65+J69+J82+J90</f>
        <v>23182757.300000001</v>
      </c>
      <c r="K22" s="30">
        <f>K23+K47+K65+K69+K90+K82</f>
        <v>797118</v>
      </c>
      <c r="L22" s="30">
        <f>L23+L47+L65+L69+L90+L82</f>
        <v>24668478.100000001</v>
      </c>
      <c r="M22" s="39">
        <f>M23+M47+M65+M69+M90+M82</f>
        <v>797118</v>
      </c>
      <c r="O22" s="50"/>
    </row>
    <row r="23" spans="1:15" ht="110.25" x14ac:dyDescent="0.2">
      <c r="A23" s="31" t="s">
        <v>69</v>
      </c>
      <c r="B23" s="32" t="s">
        <v>30</v>
      </c>
      <c r="C23" s="33" t="s">
        <v>25</v>
      </c>
      <c r="D23" s="34" t="s">
        <v>12</v>
      </c>
      <c r="E23" s="34" t="s">
        <v>15</v>
      </c>
      <c r="F23" s="35" t="s">
        <v>15</v>
      </c>
      <c r="G23" s="36" t="s">
        <v>16</v>
      </c>
      <c r="H23" s="37">
        <f>H24+H39+H43+H45</f>
        <v>29833330.93</v>
      </c>
      <c r="I23" s="37">
        <f>I39+I43+I45</f>
        <v>21082476.16</v>
      </c>
      <c r="J23" s="37">
        <f>J24+J39</f>
        <v>2060000</v>
      </c>
      <c r="K23" s="37">
        <f>K24+K39</f>
        <v>0</v>
      </c>
      <c r="L23" s="37">
        <f t="shared" ref="I23:L25" si="0">L24</f>
        <v>3330000</v>
      </c>
      <c r="M23" s="38">
        <v>0</v>
      </c>
    </row>
    <row r="24" spans="1:15" ht="47.25" x14ac:dyDescent="0.2">
      <c r="A24" s="12" t="s">
        <v>70</v>
      </c>
      <c r="B24" s="13" t="s">
        <v>31</v>
      </c>
      <c r="C24" s="22" t="s">
        <v>25</v>
      </c>
      <c r="D24" s="15" t="s">
        <v>12</v>
      </c>
      <c r="E24" s="15" t="s">
        <v>13</v>
      </c>
      <c r="F24" s="55" t="s">
        <v>15</v>
      </c>
      <c r="G24" s="14" t="s">
        <v>16</v>
      </c>
      <c r="H24" s="16">
        <f t="shared" ref="H24:M24" si="1">H25+H27+H29+H31+H36</f>
        <v>4478026.9800000004</v>
      </c>
      <c r="I24" s="16">
        <f t="shared" si="1"/>
        <v>0</v>
      </c>
      <c r="J24" s="16">
        <f t="shared" si="1"/>
        <v>2060000</v>
      </c>
      <c r="K24" s="16">
        <f t="shared" si="1"/>
        <v>0</v>
      </c>
      <c r="L24" s="16">
        <f t="shared" si="1"/>
        <v>3330000</v>
      </c>
      <c r="M24" s="19">
        <f t="shared" si="1"/>
        <v>0</v>
      </c>
    </row>
    <row r="25" spans="1:15" ht="63" x14ac:dyDescent="0.2">
      <c r="A25" s="12" t="s">
        <v>71</v>
      </c>
      <c r="B25" s="13" t="s">
        <v>53</v>
      </c>
      <c r="C25" s="22" t="s">
        <v>25</v>
      </c>
      <c r="D25" s="21" t="s">
        <v>12</v>
      </c>
      <c r="E25" s="21" t="s">
        <v>13</v>
      </c>
      <c r="F25" s="23" t="s">
        <v>13</v>
      </c>
      <c r="G25" s="14" t="s">
        <v>16</v>
      </c>
      <c r="H25" s="16">
        <f t="shared" ref="H25" si="2">H26</f>
        <v>1102589.3500000001</v>
      </c>
      <c r="I25" s="16">
        <f t="shared" si="0"/>
        <v>0</v>
      </c>
      <c r="J25" s="16">
        <f t="shared" si="0"/>
        <v>621014.81999999995</v>
      </c>
      <c r="K25" s="16">
        <f t="shared" si="0"/>
        <v>0</v>
      </c>
      <c r="L25" s="16">
        <f t="shared" si="0"/>
        <v>850000</v>
      </c>
      <c r="M25" s="18">
        <v>0</v>
      </c>
    </row>
    <row r="26" spans="1:15" ht="63" x14ac:dyDescent="0.2">
      <c r="A26" s="12" t="s">
        <v>16</v>
      </c>
      <c r="B26" s="42" t="s">
        <v>103</v>
      </c>
      <c r="C26" s="22" t="s">
        <v>25</v>
      </c>
      <c r="D26" s="21" t="s">
        <v>12</v>
      </c>
      <c r="E26" s="21" t="s">
        <v>13</v>
      </c>
      <c r="F26" s="23" t="s">
        <v>13</v>
      </c>
      <c r="G26" s="14">
        <v>240</v>
      </c>
      <c r="H26" s="16">
        <v>1102589.3500000001</v>
      </c>
      <c r="I26" s="17">
        <v>0</v>
      </c>
      <c r="J26" s="16">
        <v>621014.81999999995</v>
      </c>
      <c r="K26" s="17">
        <v>0</v>
      </c>
      <c r="L26" s="16">
        <v>850000</v>
      </c>
      <c r="M26" s="57">
        <v>0</v>
      </c>
    </row>
    <row r="27" spans="1:15" ht="57.75" customHeight="1" x14ac:dyDescent="0.2">
      <c r="A27" s="12" t="s">
        <v>72</v>
      </c>
      <c r="B27" s="44" t="s">
        <v>122</v>
      </c>
      <c r="C27" s="22" t="s">
        <v>25</v>
      </c>
      <c r="D27" s="21" t="s">
        <v>12</v>
      </c>
      <c r="E27" s="21" t="s">
        <v>13</v>
      </c>
      <c r="F27" s="23" t="s">
        <v>17</v>
      </c>
      <c r="G27" s="14"/>
      <c r="H27" s="16">
        <f>H28</f>
        <v>102907.13</v>
      </c>
      <c r="I27" s="16">
        <f t="shared" ref="I27:M27" si="3">I28</f>
        <v>0</v>
      </c>
      <c r="J27" s="16">
        <f t="shared" si="3"/>
        <v>200000</v>
      </c>
      <c r="K27" s="16">
        <f t="shared" si="3"/>
        <v>0</v>
      </c>
      <c r="L27" s="16">
        <f t="shared" si="3"/>
        <v>250000</v>
      </c>
      <c r="M27" s="19">
        <f t="shared" si="3"/>
        <v>0</v>
      </c>
    </row>
    <row r="28" spans="1:15" ht="63" x14ac:dyDescent="0.2">
      <c r="A28" s="12"/>
      <c r="B28" s="42" t="s">
        <v>103</v>
      </c>
      <c r="C28" s="22" t="s">
        <v>25</v>
      </c>
      <c r="D28" s="21" t="s">
        <v>12</v>
      </c>
      <c r="E28" s="21" t="s">
        <v>13</v>
      </c>
      <c r="F28" s="23" t="s">
        <v>17</v>
      </c>
      <c r="G28" s="14">
        <v>240</v>
      </c>
      <c r="H28" s="16">
        <v>102907.13</v>
      </c>
      <c r="I28" s="17">
        <v>0</v>
      </c>
      <c r="J28" s="16">
        <v>200000</v>
      </c>
      <c r="K28" s="17">
        <v>0</v>
      </c>
      <c r="L28" s="16">
        <v>250000</v>
      </c>
      <c r="M28" s="18">
        <v>0</v>
      </c>
    </row>
    <row r="29" spans="1:15" ht="63" x14ac:dyDescent="0.2">
      <c r="A29" s="12" t="s">
        <v>73</v>
      </c>
      <c r="B29" s="44" t="s">
        <v>49</v>
      </c>
      <c r="C29" s="22" t="s">
        <v>25</v>
      </c>
      <c r="D29" s="21" t="s">
        <v>12</v>
      </c>
      <c r="E29" s="21" t="s">
        <v>13</v>
      </c>
      <c r="F29" s="23" t="s">
        <v>18</v>
      </c>
      <c r="G29" s="14"/>
      <c r="H29" s="16">
        <f>H30</f>
        <v>19500</v>
      </c>
      <c r="I29" s="16">
        <f t="shared" ref="I29:M29" si="4">I30</f>
        <v>0</v>
      </c>
      <c r="J29" s="16">
        <f t="shared" si="4"/>
        <v>60000</v>
      </c>
      <c r="K29" s="16">
        <f t="shared" si="4"/>
        <v>0</v>
      </c>
      <c r="L29" s="16">
        <f t="shared" si="4"/>
        <v>70000</v>
      </c>
      <c r="M29" s="19">
        <f t="shared" si="4"/>
        <v>0</v>
      </c>
    </row>
    <row r="30" spans="1:15" ht="63" x14ac:dyDescent="0.2">
      <c r="A30" s="12"/>
      <c r="B30" s="42" t="s">
        <v>103</v>
      </c>
      <c r="C30" s="22" t="s">
        <v>25</v>
      </c>
      <c r="D30" s="21" t="s">
        <v>12</v>
      </c>
      <c r="E30" s="21" t="s">
        <v>13</v>
      </c>
      <c r="F30" s="23" t="s">
        <v>18</v>
      </c>
      <c r="G30" s="14">
        <v>240</v>
      </c>
      <c r="H30" s="16">
        <v>19500</v>
      </c>
      <c r="I30" s="17">
        <v>0</v>
      </c>
      <c r="J30" s="16">
        <v>60000</v>
      </c>
      <c r="K30" s="17">
        <v>0</v>
      </c>
      <c r="L30" s="16">
        <v>70000</v>
      </c>
      <c r="M30" s="18">
        <v>0</v>
      </c>
    </row>
    <row r="31" spans="1:15" ht="60.75" customHeight="1" x14ac:dyDescent="0.2">
      <c r="A31" s="12" t="s">
        <v>74</v>
      </c>
      <c r="B31" s="44" t="s">
        <v>50</v>
      </c>
      <c r="C31" s="22" t="s">
        <v>25</v>
      </c>
      <c r="D31" s="21" t="s">
        <v>12</v>
      </c>
      <c r="E31" s="21" t="s">
        <v>13</v>
      </c>
      <c r="F31" s="23" t="s">
        <v>22</v>
      </c>
      <c r="G31" s="14"/>
      <c r="H31" s="16">
        <f>H35</f>
        <v>2191373.4300000002</v>
      </c>
      <c r="I31" s="16">
        <f t="shared" ref="I31:M31" si="5">I32+I33+I34+I35</f>
        <v>0</v>
      </c>
      <c r="J31" s="16">
        <f t="shared" si="5"/>
        <v>1178985.18</v>
      </c>
      <c r="K31" s="16">
        <f t="shared" si="5"/>
        <v>0</v>
      </c>
      <c r="L31" s="16">
        <f t="shared" si="5"/>
        <v>1160000</v>
      </c>
      <c r="M31" s="16">
        <f t="shared" si="5"/>
        <v>0</v>
      </c>
    </row>
    <row r="32" spans="1:15" ht="31.5" hidden="1" x14ac:dyDescent="0.2">
      <c r="A32" s="12"/>
      <c r="B32" s="46" t="s">
        <v>137</v>
      </c>
      <c r="C32" s="22" t="s">
        <v>25</v>
      </c>
      <c r="D32" s="21" t="s">
        <v>12</v>
      </c>
      <c r="E32" s="21" t="s">
        <v>13</v>
      </c>
      <c r="F32" s="23" t="s">
        <v>22</v>
      </c>
      <c r="G32" s="14">
        <v>240</v>
      </c>
      <c r="H32" s="16">
        <v>0</v>
      </c>
      <c r="I32" s="17">
        <v>0</v>
      </c>
      <c r="J32" s="16">
        <v>0</v>
      </c>
      <c r="K32" s="17">
        <v>0</v>
      </c>
      <c r="L32" s="16">
        <v>0</v>
      </c>
      <c r="M32" s="18">
        <v>0</v>
      </c>
    </row>
    <row r="33" spans="1:15" ht="31.5" hidden="1" x14ac:dyDescent="0.2">
      <c r="A33" s="12"/>
      <c r="B33" s="46" t="s">
        <v>138</v>
      </c>
      <c r="C33" s="22" t="s">
        <v>25</v>
      </c>
      <c r="D33" s="21" t="s">
        <v>12</v>
      </c>
      <c r="E33" s="21" t="s">
        <v>13</v>
      </c>
      <c r="F33" s="23" t="s">
        <v>22</v>
      </c>
      <c r="G33" s="14">
        <v>240</v>
      </c>
      <c r="H33" s="16">
        <v>0</v>
      </c>
      <c r="I33" s="17">
        <v>0</v>
      </c>
      <c r="J33" s="16">
        <v>0</v>
      </c>
      <c r="K33" s="17">
        <v>0</v>
      </c>
      <c r="L33" s="16">
        <v>0</v>
      </c>
      <c r="M33" s="18">
        <v>0</v>
      </c>
    </row>
    <row r="34" spans="1:15" ht="31.5" hidden="1" x14ac:dyDescent="0.2">
      <c r="A34" s="12"/>
      <c r="B34" s="46" t="s">
        <v>139</v>
      </c>
      <c r="C34" s="22" t="s">
        <v>25</v>
      </c>
      <c r="D34" s="21" t="s">
        <v>12</v>
      </c>
      <c r="E34" s="21" t="s">
        <v>13</v>
      </c>
      <c r="F34" s="23" t="s">
        <v>22</v>
      </c>
      <c r="G34" s="14">
        <v>240</v>
      </c>
      <c r="H34" s="16">
        <v>0</v>
      </c>
      <c r="I34" s="17">
        <v>0</v>
      </c>
      <c r="J34" s="16">
        <v>0</v>
      </c>
      <c r="K34" s="17">
        <v>0</v>
      </c>
      <c r="L34" s="16">
        <v>0</v>
      </c>
      <c r="M34" s="18">
        <v>0</v>
      </c>
    </row>
    <row r="35" spans="1:15" ht="63" x14ac:dyDescent="0.2">
      <c r="A35" s="12"/>
      <c r="B35" s="42" t="s">
        <v>103</v>
      </c>
      <c r="C35" s="22" t="s">
        <v>25</v>
      </c>
      <c r="D35" s="21" t="s">
        <v>12</v>
      </c>
      <c r="E35" s="21" t="s">
        <v>13</v>
      </c>
      <c r="F35" s="23" t="s">
        <v>22</v>
      </c>
      <c r="G35" s="14">
        <v>240</v>
      </c>
      <c r="H35" s="16">
        <v>2191373.4300000002</v>
      </c>
      <c r="I35" s="17">
        <v>0</v>
      </c>
      <c r="J35" s="16">
        <v>1178985.18</v>
      </c>
      <c r="K35" s="17">
        <v>0</v>
      </c>
      <c r="L35" s="16">
        <v>1160000</v>
      </c>
      <c r="M35" s="18">
        <v>0</v>
      </c>
    </row>
    <row r="36" spans="1:15" ht="93.75" customHeight="1" x14ac:dyDescent="0.2">
      <c r="A36" s="12" t="s">
        <v>75</v>
      </c>
      <c r="B36" s="44" t="s">
        <v>51</v>
      </c>
      <c r="C36" s="22" t="s">
        <v>25</v>
      </c>
      <c r="D36" s="21" t="s">
        <v>12</v>
      </c>
      <c r="E36" s="21" t="s">
        <v>13</v>
      </c>
      <c r="F36" s="23" t="s">
        <v>19</v>
      </c>
      <c r="G36" s="14"/>
      <c r="H36" s="16">
        <f>H37+H38</f>
        <v>1061657.07</v>
      </c>
      <c r="I36" s="16">
        <f t="shared" ref="I36:M36" si="6">I38</f>
        <v>0</v>
      </c>
      <c r="J36" s="16">
        <f t="shared" si="6"/>
        <v>0</v>
      </c>
      <c r="K36" s="16">
        <f t="shared" si="6"/>
        <v>0</v>
      </c>
      <c r="L36" s="16">
        <f t="shared" si="6"/>
        <v>1000000</v>
      </c>
      <c r="M36" s="19">
        <f t="shared" si="6"/>
        <v>0</v>
      </c>
    </row>
    <row r="37" spans="1:15" ht="126" hidden="1" x14ac:dyDescent="0.2">
      <c r="A37" s="12"/>
      <c r="B37" s="44" t="s">
        <v>140</v>
      </c>
      <c r="C37" s="61" t="s">
        <v>25</v>
      </c>
      <c r="D37" s="62" t="s">
        <v>12</v>
      </c>
      <c r="E37" s="62" t="s">
        <v>13</v>
      </c>
      <c r="F37" s="63" t="s">
        <v>19</v>
      </c>
      <c r="G37" s="14">
        <v>240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67">
        <v>0</v>
      </c>
    </row>
    <row r="38" spans="1:15" ht="63" x14ac:dyDescent="0.2">
      <c r="A38" s="12"/>
      <c r="B38" s="42" t="s">
        <v>103</v>
      </c>
      <c r="C38" s="61" t="s">
        <v>25</v>
      </c>
      <c r="D38" s="62" t="s">
        <v>12</v>
      </c>
      <c r="E38" s="62" t="s">
        <v>13</v>
      </c>
      <c r="F38" s="63" t="s">
        <v>19</v>
      </c>
      <c r="G38" s="14">
        <v>240</v>
      </c>
      <c r="H38" s="16">
        <v>1061657.07</v>
      </c>
      <c r="I38" s="17">
        <v>0</v>
      </c>
      <c r="J38" s="16">
        <v>0</v>
      </c>
      <c r="K38" s="17">
        <v>0</v>
      </c>
      <c r="L38" s="16">
        <v>1000000</v>
      </c>
      <c r="M38" s="58">
        <v>0</v>
      </c>
    </row>
    <row r="39" spans="1:15" ht="31.5" x14ac:dyDescent="0.2">
      <c r="A39" s="12" t="s">
        <v>77</v>
      </c>
      <c r="B39" s="42" t="s">
        <v>136</v>
      </c>
      <c r="C39" s="22" t="s">
        <v>25</v>
      </c>
      <c r="D39" s="21" t="s">
        <v>12</v>
      </c>
      <c r="E39" s="21" t="s">
        <v>135</v>
      </c>
      <c r="F39" s="23" t="s">
        <v>15</v>
      </c>
      <c r="G39" s="60"/>
      <c r="H39" s="19">
        <f>H40</f>
        <v>2763956.53</v>
      </c>
      <c r="I39" s="19">
        <f t="shared" ref="I39:M40" si="7">I40</f>
        <v>1000000</v>
      </c>
      <c r="J39" s="19">
        <f t="shared" si="7"/>
        <v>0</v>
      </c>
      <c r="K39" s="19">
        <f t="shared" si="7"/>
        <v>0</v>
      </c>
      <c r="L39" s="19">
        <f t="shared" si="7"/>
        <v>0</v>
      </c>
      <c r="M39" s="19">
        <f t="shared" si="7"/>
        <v>0</v>
      </c>
    </row>
    <row r="40" spans="1:15" ht="47.25" x14ac:dyDescent="0.2">
      <c r="A40" s="12" t="s">
        <v>78</v>
      </c>
      <c r="B40" s="42" t="s">
        <v>148</v>
      </c>
      <c r="C40" s="22" t="s">
        <v>25</v>
      </c>
      <c r="D40" s="21" t="s">
        <v>12</v>
      </c>
      <c r="E40" s="21" t="s">
        <v>135</v>
      </c>
      <c r="F40" s="23" t="s">
        <v>134</v>
      </c>
      <c r="G40" s="60"/>
      <c r="H40" s="19">
        <f>H41</f>
        <v>2763956.53</v>
      </c>
      <c r="I40" s="19">
        <f t="shared" si="7"/>
        <v>1000000</v>
      </c>
      <c r="J40" s="19">
        <f t="shared" si="7"/>
        <v>0</v>
      </c>
      <c r="K40" s="19">
        <f t="shared" si="7"/>
        <v>0</v>
      </c>
      <c r="L40" s="19">
        <f t="shared" si="7"/>
        <v>0</v>
      </c>
      <c r="M40" s="19">
        <f t="shared" si="7"/>
        <v>0</v>
      </c>
    </row>
    <row r="41" spans="1:15" ht="63" x14ac:dyDescent="0.2">
      <c r="A41" s="12"/>
      <c r="B41" s="42" t="s">
        <v>103</v>
      </c>
      <c r="C41" s="64" t="s">
        <v>25</v>
      </c>
      <c r="D41" s="65" t="s">
        <v>12</v>
      </c>
      <c r="E41" s="65" t="s">
        <v>135</v>
      </c>
      <c r="F41" s="66" t="s">
        <v>134</v>
      </c>
      <c r="G41" s="14">
        <v>240</v>
      </c>
      <c r="H41" s="16">
        <v>2763956.53</v>
      </c>
      <c r="I41" s="17">
        <v>1000000</v>
      </c>
      <c r="J41" s="16">
        <v>0</v>
      </c>
      <c r="K41" s="17">
        <v>0</v>
      </c>
      <c r="L41" s="16">
        <v>0</v>
      </c>
      <c r="M41" s="58">
        <v>0</v>
      </c>
    </row>
    <row r="42" spans="1:15" ht="78.75" x14ac:dyDescent="0.2">
      <c r="A42" s="12" t="s">
        <v>86</v>
      </c>
      <c r="B42" s="42" t="s">
        <v>149</v>
      </c>
      <c r="C42" s="64" t="s">
        <v>25</v>
      </c>
      <c r="D42" s="65" t="s">
        <v>12</v>
      </c>
      <c r="E42" s="65" t="s">
        <v>135</v>
      </c>
      <c r="F42" s="66" t="s">
        <v>15</v>
      </c>
      <c r="G42" s="14"/>
      <c r="H42" s="16">
        <f>H43+H45</f>
        <v>22591347.420000002</v>
      </c>
      <c r="I42" s="16">
        <f t="shared" ref="I42:M42" si="8">I43+I45</f>
        <v>20082476.16</v>
      </c>
      <c r="J42" s="16">
        <f t="shared" si="8"/>
        <v>0</v>
      </c>
      <c r="K42" s="16">
        <f t="shared" si="8"/>
        <v>0</v>
      </c>
      <c r="L42" s="16">
        <f t="shared" si="8"/>
        <v>0</v>
      </c>
      <c r="M42" s="19">
        <f t="shared" si="8"/>
        <v>0</v>
      </c>
    </row>
    <row r="43" spans="1:15" ht="94.5" x14ac:dyDescent="0.2">
      <c r="A43" s="12" t="s">
        <v>87</v>
      </c>
      <c r="B43" s="42" t="s">
        <v>141</v>
      </c>
      <c r="C43" s="64" t="s">
        <v>25</v>
      </c>
      <c r="D43" s="65" t="s">
        <v>12</v>
      </c>
      <c r="E43" s="65" t="s">
        <v>130</v>
      </c>
      <c r="F43" s="66" t="s">
        <v>18</v>
      </c>
      <c r="G43" s="14"/>
      <c r="H43" s="68">
        <f>I43</f>
        <v>5864101.6100000003</v>
      </c>
      <c r="I43" s="68">
        <f>I44</f>
        <v>5864101.6100000003</v>
      </c>
      <c r="J43" s="68">
        <f>J44</f>
        <v>0</v>
      </c>
      <c r="K43" s="68">
        <f>K44</f>
        <v>0</v>
      </c>
      <c r="L43" s="68">
        <f>L44</f>
        <v>0</v>
      </c>
      <c r="M43" s="68">
        <f>M44</f>
        <v>0</v>
      </c>
    </row>
    <row r="44" spans="1:15" ht="63" x14ac:dyDescent="0.2">
      <c r="A44" s="12"/>
      <c r="B44" s="42" t="s">
        <v>142</v>
      </c>
      <c r="C44" s="64" t="s">
        <v>25</v>
      </c>
      <c r="D44" s="65" t="s">
        <v>12</v>
      </c>
      <c r="E44" s="65" t="s">
        <v>130</v>
      </c>
      <c r="F44" s="66" t="s">
        <v>18</v>
      </c>
      <c r="G44" s="14">
        <v>240</v>
      </c>
      <c r="H44" s="68">
        <f>I44</f>
        <v>5864101.6100000003</v>
      </c>
      <c r="I44" s="68">
        <f>6145468-281366.39</f>
        <v>5864101.6100000003</v>
      </c>
      <c r="J44" s="68">
        <v>0</v>
      </c>
      <c r="K44" s="68">
        <v>0</v>
      </c>
      <c r="L44" s="68">
        <v>0</v>
      </c>
      <c r="M44" s="68">
        <v>0</v>
      </c>
    </row>
    <row r="45" spans="1:15" ht="63" x14ac:dyDescent="0.2">
      <c r="A45" s="12" t="s">
        <v>150</v>
      </c>
      <c r="B45" s="42" t="s">
        <v>143</v>
      </c>
      <c r="C45" s="64" t="s">
        <v>25</v>
      </c>
      <c r="D45" s="65" t="s">
        <v>12</v>
      </c>
      <c r="E45" s="65" t="s">
        <v>130</v>
      </c>
      <c r="F45" s="66" t="s">
        <v>22</v>
      </c>
      <c r="G45" s="14"/>
      <c r="H45" s="68">
        <f t="shared" ref="H45:M45" si="9">H46</f>
        <v>16727245.810000001</v>
      </c>
      <c r="I45" s="68">
        <f t="shared" si="9"/>
        <v>14218374.550000001</v>
      </c>
      <c r="J45" s="68">
        <f t="shared" si="9"/>
        <v>0</v>
      </c>
      <c r="K45" s="68">
        <f t="shared" si="9"/>
        <v>0</v>
      </c>
      <c r="L45" s="68">
        <f t="shared" si="9"/>
        <v>0</v>
      </c>
      <c r="M45" s="68">
        <f t="shared" si="9"/>
        <v>0</v>
      </c>
    </row>
    <row r="46" spans="1:15" ht="63" x14ac:dyDescent="0.2">
      <c r="A46" s="12"/>
      <c r="B46" s="42" t="s">
        <v>142</v>
      </c>
      <c r="C46" s="64" t="s">
        <v>25</v>
      </c>
      <c r="D46" s="65" t="s">
        <v>12</v>
      </c>
      <c r="E46" s="65" t="s">
        <v>130</v>
      </c>
      <c r="F46" s="66" t="s">
        <v>22</v>
      </c>
      <c r="G46" s="14">
        <v>240</v>
      </c>
      <c r="H46" s="68">
        <v>16727245.810000001</v>
      </c>
      <c r="I46" s="68">
        <v>14218374.550000001</v>
      </c>
      <c r="J46" s="68">
        <v>0</v>
      </c>
      <c r="K46" s="68">
        <v>0</v>
      </c>
      <c r="L46" s="68">
        <v>0</v>
      </c>
      <c r="M46" s="68">
        <v>0</v>
      </c>
      <c r="O46" s="50"/>
    </row>
    <row r="47" spans="1:15" ht="110.25" x14ac:dyDescent="0.2">
      <c r="A47" s="31" t="s">
        <v>76</v>
      </c>
      <c r="B47" s="32" t="s">
        <v>32</v>
      </c>
      <c r="C47" s="33" t="s">
        <v>25</v>
      </c>
      <c r="D47" s="40">
        <v>2</v>
      </c>
      <c r="E47" s="40" t="s">
        <v>15</v>
      </c>
      <c r="F47" s="41" t="s">
        <v>15</v>
      </c>
      <c r="G47" s="36"/>
      <c r="H47" s="37">
        <f>H48+H57+H60</f>
        <v>6801952.7999999989</v>
      </c>
      <c r="I47" s="37">
        <f>I57</f>
        <v>0</v>
      </c>
      <c r="J47" s="37">
        <f t="shared" ref="J47:M47" si="10">J48+J60</f>
        <v>6056967</v>
      </c>
      <c r="K47" s="37">
        <f t="shared" si="10"/>
        <v>0</v>
      </c>
      <c r="L47" s="37">
        <f t="shared" si="10"/>
        <v>6200000</v>
      </c>
      <c r="M47" s="38">
        <f t="shared" si="10"/>
        <v>0</v>
      </c>
    </row>
    <row r="48" spans="1:15" ht="47.25" x14ac:dyDescent="0.2">
      <c r="A48" s="12" t="s">
        <v>77</v>
      </c>
      <c r="B48" s="13" t="s">
        <v>42</v>
      </c>
      <c r="C48" s="22" t="s">
        <v>25</v>
      </c>
      <c r="D48" s="21">
        <v>2</v>
      </c>
      <c r="E48" s="21" t="s">
        <v>13</v>
      </c>
      <c r="F48" s="23" t="s">
        <v>15</v>
      </c>
      <c r="G48" s="14" t="s">
        <v>16</v>
      </c>
      <c r="H48" s="16">
        <f>H50+H52+H54+H56</f>
        <v>2176771.94</v>
      </c>
      <c r="I48" s="16">
        <f t="shared" ref="I48" si="11">I50+I52+I54+I56</f>
        <v>0</v>
      </c>
      <c r="J48" s="16">
        <f>J49+J51+J53+J55</f>
        <v>1650000</v>
      </c>
      <c r="K48" s="16">
        <f t="shared" ref="K48:M48" si="12">K49+K51+K53+K55</f>
        <v>0</v>
      </c>
      <c r="L48" s="16">
        <f>L49+L51+L53</f>
        <v>1300000</v>
      </c>
      <c r="M48" s="19">
        <f t="shared" si="12"/>
        <v>0</v>
      </c>
    </row>
    <row r="49" spans="1:13" ht="47.25" x14ac:dyDescent="0.2">
      <c r="A49" s="12" t="s">
        <v>78</v>
      </c>
      <c r="B49" s="13" t="s">
        <v>52</v>
      </c>
      <c r="C49" s="22" t="s">
        <v>25</v>
      </c>
      <c r="D49" s="21" t="s">
        <v>20</v>
      </c>
      <c r="E49" s="21" t="s">
        <v>13</v>
      </c>
      <c r="F49" s="23" t="s">
        <v>13</v>
      </c>
      <c r="G49" s="14"/>
      <c r="H49" s="16">
        <f>H50</f>
        <v>0</v>
      </c>
      <c r="I49" s="16">
        <f t="shared" ref="I49:M49" si="13">I50</f>
        <v>0</v>
      </c>
      <c r="J49" s="16">
        <f t="shared" si="13"/>
        <v>250000</v>
      </c>
      <c r="K49" s="16">
        <f t="shared" si="13"/>
        <v>0</v>
      </c>
      <c r="L49" s="16">
        <f t="shared" si="13"/>
        <v>300000</v>
      </c>
      <c r="M49" s="19">
        <f t="shared" si="13"/>
        <v>0</v>
      </c>
    </row>
    <row r="50" spans="1:13" ht="63" x14ac:dyDescent="0.2">
      <c r="A50" s="12"/>
      <c r="B50" s="42" t="s">
        <v>103</v>
      </c>
      <c r="C50" s="22" t="s">
        <v>25</v>
      </c>
      <c r="D50" s="21" t="s">
        <v>20</v>
      </c>
      <c r="E50" s="21" t="s">
        <v>13</v>
      </c>
      <c r="F50" s="23" t="s">
        <v>13</v>
      </c>
      <c r="G50" s="14">
        <v>240</v>
      </c>
      <c r="H50" s="16">
        <v>0</v>
      </c>
      <c r="I50" s="16">
        <v>0</v>
      </c>
      <c r="J50" s="16">
        <v>250000</v>
      </c>
      <c r="K50" s="16">
        <v>0</v>
      </c>
      <c r="L50" s="16">
        <v>300000</v>
      </c>
      <c r="M50" s="19">
        <v>0</v>
      </c>
    </row>
    <row r="51" spans="1:13" ht="31.5" x14ac:dyDescent="0.2">
      <c r="A51" s="12" t="s">
        <v>79</v>
      </c>
      <c r="B51" s="13" t="s">
        <v>126</v>
      </c>
      <c r="C51" s="22" t="s">
        <v>25</v>
      </c>
      <c r="D51" s="21">
        <v>2</v>
      </c>
      <c r="E51" s="21" t="s">
        <v>13</v>
      </c>
      <c r="F51" s="23" t="s">
        <v>17</v>
      </c>
      <c r="G51" s="14" t="s">
        <v>16</v>
      </c>
      <c r="H51" s="16">
        <f>H52</f>
        <v>1120110</v>
      </c>
      <c r="I51" s="16">
        <f t="shared" ref="I51:M51" si="14">I52</f>
        <v>0</v>
      </c>
      <c r="J51" s="16">
        <f t="shared" si="14"/>
        <v>1000000</v>
      </c>
      <c r="K51" s="16">
        <f t="shared" si="14"/>
        <v>0</v>
      </c>
      <c r="L51" s="16">
        <f t="shared" si="14"/>
        <v>500000</v>
      </c>
      <c r="M51" s="19">
        <f t="shared" si="14"/>
        <v>0</v>
      </c>
    </row>
    <row r="52" spans="1:13" ht="63" x14ac:dyDescent="0.2">
      <c r="A52" s="12" t="s">
        <v>16</v>
      </c>
      <c r="B52" s="42" t="s">
        <v>103</v>
      </c>
      <c r="C52" s="22" t="s">
        <v>25</v>
      </c>
      <c r="D52" s="21">
        <v>2</v>
      </c>
      <c r="E52" s="21" t="s">
        <v>13</v>
      </c>
      <c r="F52" s="23" t="s">
        <v>17</v>
      </c>
      <c r="G52" s="14">
        <v>240</v>
      </c>
      <c r="H52" s="16">
        <v>1120110</v>
      </c>
      <c r="I52" s="17">
        <v>0</v>
      </c>
      <c r="J52" s="16">
        <v>1000000</v>
      </c>
      <c r="K52" s="17">
        <v>0</v>
      </c>
      <c r="L52" s="16">
        <v>500000</v>
      </c>
      <c r="M52" s="18">
        <v>0</v>
      </c>
    </row>
    <row r="53" spans="1:13" ht="47.25" x14ac:dyDescent="0.2">
      <c r="A53" s="12" t="s">
        <v>80</v>
      </c>
      <c r="B53" s="44" t="s">
        <v>33</v>
      </c>
      <c r="C53" s="22" t="s">
        <v>25</v>
      </c>
      <c r="D53" s="21" t="s">
        <v>20</v>
      </c>
      <c r="E53" s="21" t="s">
        <v>13</v>
      </c>
      <c r="F53" s="23" t="s">
        <v>18</v>
      </c>
      <c r="G53" s="14"/>
      <c r="H53" s="16">
        <f>H54</f>
        <v>1056661.94</v>
      </c>
      <c r="I53" s="16">
        <f t="shared" ref="I53:M53" si="15">I54</f>
        <v>0</v>
      </c>
      <c r="J53" s="16">
        <f t="shared" si="15"/>
        <v>400000</v>
      </c>
      <c r="K53" s="16">
        <f t="shared" si="15"/>
        <v>0</v>
      </c>
      <c r="L53" s="16">
        <f>L54</f>
        <v>500000</v>
      </c>
      <c r="M53" s="19">
        <f t="shared" si="15"/>
        <v>0</v>
      </c>
    </row>
    <row r="54" spans="1:13" ht="62.25" customHeight="1" x14ac:dyDescent="0.2">
      <c r="A54" s="12"/>
      <c r="B54" s="42" t="s">
        <v>103</v>
      </c>
      <c r="C54" s="22" t="s">
        <v>25</v>
      </c>
      <c r="D54" s="21" t="s">
        <v>20</v>
      </c>
      <c r="E54" s="21" t="s">
        <v>13</v>
      </c>
      <c r="F54" s="23" t="s">
        <v>18</v>
      </c>
      <c r="G54" s="14">
        <v>240</v>
      </c>
      <c r="H54" s="16">
        <v>1056661.94</v>
      </c>
      <c r="I54" s="17">
        <v>0</v>
      </c>
      <c r="J54" s="16">
        <v>400000</v>
      </c>
      <c r="K54" s="17">
        <v>0</v>
      </c>
      <c r="L54" s="16">
        <v>500000</v>
      </c>
      <c r="M54" s="18">
        <v>0</v>
      </c>
    </row>
    <row r="55" spans="1:13" ht="50.25" hidden="1" customHeight="1" x14ac:dyDescent="0.2">
      <c r="A55" s="12" t="s">
        <v>81</v>
      </c>
      <c r="B55" s="44" t="s">
        <v>54</v>
      </c>
      <c r="C55" s="22" t="s">
        <v>25</v>
      </c>
      <c r="D55" s="21" t="s">
        <v>20</v>
      </c>
      <c r="E55" s="21" t="s">
        <v>13</v>
      </c>
      <c r="F55" s="23" t="s">
        <v>22</v>
      </c>
      <c r="G55" s="14"/>
      <c r="H55" s="16">
        <f>H56</f>
        <v>0</v>
      </c>
      <c r="I55" s="16">
        <f t="shared" ref="I55:M55" si="16">I56</f>
        <v>0</v>
      </c>
      <c r="J55" s="16">
        <f t="shared" si="16"/>
        <v>0</v>
      </c>
      <c r="K55" s="16">
        <f t="shared" si="16"/>
        <v>0</v>
      </c>
      <c r="L55" s="16">
        <f>L56</f>
        <v>0</v>
      </c>
      <c r="M55" s="19">
        <f t="shared" si="16"/>
        <v>0</v>
      </c>
    </row>
    <row r="56" spans="1:13" ht="69" hidden="1" customHeight="1" x14ac:dyDescent="0.2">
      <c r="A56" s="12"/>
      <c r="B56" s="42" t="s">
        <v>103</v>
      </c>
      <c r="C56" s="22" t="s">
        <v>25</v>
      </c>
      <c r="D56" s="21" t="s">
        <v>20</v>
      </c>
      <c r="E56" s="21" t="s">
        <v>13</v>
      </c>
      <c r="F56" s="23" t="s">
        <v>22</v>
      </c>
      <c r="G56" s="14">
        <v>240</v>
      </c>
      <c r="H56" s="16">
        <v>0</v>
      </c>
      <c r="I56" s="17">
        <v>0</v>
      </c>
      <c r="J56" s="16">
        <v>0</v>
      </c>
      <c r="K56" s="17">
        <v>0</v>
      </c>
      <c r="L56" s="16">
        <v>0</v>
      </c>
      <c r="M56" s="18">
        <v>0</v>
      </c>
    </row>
    <row r="57" spans="1:13" ht="36.75" hidden="1" customHeight="1" x14ac:dyDescent="0.2">
      <c r="A57" s="12"/>
      <c r="B57" s="42" t="s">
        <v>136</v>
      </c>
      <c r="C57" s="22" t="s">
        <v>25</v>
      </c>
      <c r="D57" s="21" t="s">
        <v>20</v>
      </c>
      <c r="E57" s="21" t="s">
        <v>135</v>
      </c>
      <c r="F57" s="23" t="s">
        <v>15</v>
      </c>
      <c r="G57" s="14"/>
      <c r="H57" s="16">
        <f>H58</f>
        <v>0</v>
      </c>
      <c r="I57" s="16">
        <f t="shared" ref="I57:M57" si="17">I58</f>
        <v>0</v>
      </c>
      <c r="J57" s="16">
        <f t="shared" si="17"/>
        <v>0</v>
      </c>
      <c r="K57" s="16">
        <f t="shared" si="17"/>
        <v>0</v>
      </c>
      <c r="L57" s="16">
        <f t="shared" si="17"/>
        <v>0</v>
      </c>
      <c r="M57" s="19">
        <f t="shared" si="17"/>
        <v>0</v>
      </c>
    </row>
    <row r="58" spans="1:13" ht="69" hidden="1" customHeight="1" x14ac:dyDescent="0.2">
      <c r="A58" s="12"/>
      <c r="B58" s="46" t="s">
        <v>145</v>
      </c>
      <c r="C58" s="22" t="s">
        <v>25</v>
      </c>
      <c r="D58" s="21" t="s">
        <v>20</v>
      </c>
      <c r="E58" s="21" t="s">
        <v>135</v>
      </c>
      <c r="F58" s="23" t="s">
        <v>144</v>
      </c>
      <c r="G58" s="14"/>
      <c r="H58" s="16">
        <f>H59</f>
        <v>0</v>
      </c>
      <c r="I58" s="16">
        <f t="shared" ref="I58" si="18">I59</f>
        <v>0</v>
      </c>
      <c r="J58" s="16">
        <f t="shared" ref="J58" si="19">J59</f>
        <v>0</v>
      </c>
      <c r="K58" s="16">
        <f t="shared" ref="K58" si="20">K59</f>
        <v>0</v>
      </c>
      <c r="L58" s="16">
        <f t="shared" ref="L58" si="21">L59</f>
        <v>0</v>
      </c>
      <c r="M58" s="19">
        <f t="shared" ref="M58" si="22">M59</f>
        <v>0</v>
      </c>
    </row>
    <row r="59" spans="1:13" ht="69" hidden="1" customHeight="1" x14ac:dyDescent="0.2">
      <c r="A59" s="12"/>
      <c r="B59" s="69" t="s">
        <v>146</v>
      </c>
      <c r="C59" s="22" t="s">
        <v>25</v>
      </c>
      <c r="D59" s="21" t="s">
        <v>20</v>
      </c>
      <c r="E59" s="21" t="s">
        <v>135</v>
      </c>
      <c r="F59" s="23" t="s">
        <v>144</v>
      </c>
      <c r="G59" s="14">
        <v>410</v>
      </c>
      <c r="H59" s="16">
        <v>0</v>
      </c>
      <c r="I59" s="17">
        <v>0</v>
      </c>
      <c r="J59" s="16">
        <v>0</v>
      </c>
      <c r="K59" s="17">
        <v>0</v>
      </c>
      <c r="L59" s="16">
        <v>0</v>
      </c>
      <c r="M59" s="18">
        <v>0</v>
      </c>
    </row>
    <row r="60" spans="1:13" ht="28.5" customHeight="1" x14ac:dyDescent="0.2">
      <c r="A60" s="12" t="s">
        <v>82</v>
      </c>
      <c r="B60" s="13" t="s">
        <v>39</v>
      </c>
      <c r="C60" s="22" t="s">
        <v>25</v>
      </c>
      <c r="D60" s="21" t="s">
        <v>20</v>
      </c>
      <c r="E60" s="21" t="s">
        <v>17</v>
      </c>
      <c r="F60" s="23" t="s">
        <v>15</v>
      </c>
      <c r="G60" s="14" t="s">
        <v>16</v>
      </c>
      <c r="H60" s="16">
        <f>H61+H63</f>
        <v>4625180.8599999994</v>
      </c>
      <c r="I60" s="16">
        <f t="shared" ref="I60:M60" si="23">I61+I63</f>
        <v>0</v>
      </c>
      <c r="J60" s="16">
        <f t="shared" si="23"/>
        <v>4406967</v>
      </c>
      <c r="K60" s="16">
        <f t="shared" si="23"/>
        <v>0</v>
      </c>
      <c r="L60" s="16">
        <f t="shared" si="23"/>
        <v>4900000</v>
      </c>
      <c r="M60" s="19">
        <f t="shared" si="23"/>
        <v>0</v>
      </c>
    </row>
    <row r="61" spans="1:13" ht="31.5" x14ac:dyDescent="0.2">
      <c r="A61" s="12" t="s">
        <v>83</v>
      </c>
      <c r="B61" s="13" t="s">
        <v>36</v>
      </c>
      <c r="C61" s="22" t="s">
        <v>25</v>
      </c>
      <c r="D61" s="21" t="s">
        <v>20</v>
      </c>
      <c r="E61" s="21" t="s">
        <v>17</v>
      </c>
      <c r="F61" s="23" t="s">
        <v>13</v>
      </c>
      <c r="G61" s="14" t="s">
        <v>16</v>
      </c>
      <c r="H61" s="16">
        <f>H62</f>
        <v>2321620</v>
      </c>
      <c r="I61" s="16">
        <f t="shared" ref="I61:M61" si="24">I62</f>
        <v>0</v>
      </c>
      <c r="J61" s="16">
        <f t="shared" si="24"/>
        <v>2200000</v>
      </c>
      <c r="K61" s="16">
        <f t="shared" si="24"/>
        <v>0</v>
      </c>
      <c r="L61" s="16">
        <f t="shared" si="24"/>
        <v>2500000</v>
      </c>
      <c r="M61" s="19">
        <f t="shared" si="24"/>
        <v>0</v>
      </c>
    </row>
    <row r="62" spans="1:13" ht="63" x14ac:dyDescent="0.2">
      <c r="A62" s="12" t="s">
        <v>16</v>
      </c>
      <c r="B62" s="42" t="s">
        <v>103</v>
      </c>
      <c r="C62" s="22" t="s">
        <v>25</v>
      </c>
      <c r="D62" s="21" t="s">
        <v>20</v>
      </c>
      <c r="E62" s="21" t="s">
        <v>17</v>
      </c>
      <c r="F62" s="23" t="s">
        <v>13</v>
      </c>
      <c r="G62" s="14">
        <v>240</v>
      </c>
      <c r="H62" s="16">
        <v>2321620</v>
      </c>
      <c r="I62" s="17">
        <v>0</v>
      </c>
      <c r="J62" s="16">
        <v>2200000</v>
      </c>
      <c r="K62" s="17">
        <v>0</v>
      </c>
      <c r="L62" s="16">
        <v>2500000</v>
      </c>
      <c r="M62" s="18">
        <v>0</v>
      </c>
    </row>
    <row r="63" spans="1:13" ht="31.5" x14ac:dyDescent="0.2">
      <c r="A63" s="12" t="s">
        <v>84</v>
      </c>
      <c r="B63" s="44" t="s">
        <v>37</v>
      </c>
      <c r="C63" s="22" t="s">
        <v>25</v>
      </c>
      <c r="D63" s="21" t="s">
        <v>20</v>
      </c>
      <c r="E63" s="21" t="s">
        <v>17</v>
      </c>
      <c r="F63" s="23" t="s">
        <v>17</v>
      </c>
      <c r="G63" s="14"/>
      <c r="H63" s="16">
        <f>H64</f>
        <v>2303560.86</v>
      </c>
      <c r="I63" s="16">
        <f t="shared" ref="I63:M63" si="25">I64</f>
        <v>0</v>
      </c>
      <c r="J63" s="16">
        <f t="shared" si="25"/>
        <v>2206967</v>
      </c>
      <c r="K63" s="16">
        <f t="shared" si="25"/>
        <v>0</v>
      </c>
      <c r="L63" s="16">
        <f t="shared" si="25"/>
        <v>2400000</v>
      </c>
      <c r="M63" s="19">
        <f t="shared" si="25"/>
        <v>0</v>
      </c>
    </row>
    <row r="64" spans="1:13" ht="63" x14ac:dyDescent="0.2">
      <c r="A64" s="12"/>
      <c r="B64" s="42" t="s">
        <v>103</v>
      </c>
      <c r="C64" s="22" t="s">
        <v>25</v>
      </c>
      <c r="D64" s="21" t="s">
        <v>20</v>
      </c>
      <c r="E64" s="21" t="s">
        <v>17</v>
      </c>
      <c r="F64" s="23" t="s">
        <v>17</v>
      </c>
      <c r="G64" s="14">
        <v>240</v>
      </c>
      <c r="H64" s="16">
        <v>2303560.86</v>
      </c>
      <c r="I64" s="17">
        <v>0</v>
      </c>
      <c r="J64" s="16">
        <v>2206967</v>
      </c>
      <c r="K64" s="17">
        <v>0</v>
      </c>
      <c r="L64" s="16">
        <v>2400000</v>
      </c>
      <c r="M64" s="18">
        <v>0</v>
      </c>
    </row>
    <row r="65" spans="1:13" ht="141.75" x14ac:dyDescent="0.2">
      <c r="A65" s="31" t="s">
        <v>85</v>
      </c>
      <c r="B65" s="32" t="s">
        <v>56</v>
      </c>
      <c r="C65" s="33" t="s">
        <v>25</v>
      </c>
      <c r="D65" s="40" t="s">
        <v>38</v>
      </c>
      <c r="E65" s="40" t="s">
        <v>15</v>
      </c>
      <c r="F65" s="41" t="s">
        <v>15</v>
      </c>
      <c r="G65" s="36" t="s">
        <v>16</v>
      </c>
      <c r="H65" s="37">
        <f>H66</f>
        <v>581275.64</v>
      </c>
      <c r="I65" s="37">
        <f t="shared" ref="I65:M65" si="26">I66</f>
        <v>0</v>
      </c>
      <c r="J65" s="37">
        <f t="shared" si="26"/>
        <v>300000</v>
      </c>
      <c r="K65" s="37">
        <f t="shared" si="26"/>
        <v>0</v>
      </c>
      <c r="L65" s="37">
        <f t="shared" si="26"/>
        <v>300000</v>
      </c>
      <c r="M65" s="38">
        <f t="shared" si="26"/>
        <v>0</v>
      </c>
    </row>
    <row r="66" spans="1:13" ht="60" customHeight="1" x14ac:dyDescent="0.2">
      <c r="A66" s="12" t="s">
        <v>86</v>
      </c>
      <c r="B66" s="13" t="s">
        <v>55</v>
      </c>
      <c r="C66" s="22" t="s">
        <v>25</v>
      </c>
      <c r="D66" s="21" t="s">
        <v>38</v>
      </c>
      <c r="E66" s="21" t="s">
        <v>13</v>
      </c>
      <c r="F66" s="23" t="s">
        <v>15</v>
      </c>
      <c r="G66" s="14"/>
      <c r="H66" s="16">
        <f>H67</f>
        <v>581275.64</v>
      </c>
      <c r="I66" s="16">
        <f t="shared" ref="I66:M66" si="27">I67</f>
        <v>0</v>
      </c>
      <c r="J66" s="16">
        <f t="shared" si="27"/>
        <v>300000</v>
      </c>
      <c r="K66" s="16">
        <f t="shared" si="27"/>
        <v>0</v>
      </c>
      <c r="L66" s="16">
        <f t="shared" si="27"/>
        <v>300000</v>
      </c>
      <c r="M66" s="19">
        <f t="shared" si="27"/>
        <v>0</v>
      </c>
    </row>
    <row r="67" spans="1:13" ht="60.75" customHeight="1" x14ac:dyDescent="0.2">
      <c r="A67" s="12" t="s">
        <v>87</v>
      </c>
      <c r="B67" s="13" t="s">
        <v>121</v>
      </c>
      <c r="C67" s="22" t="s">
        <v>25</v>
      </c>
      <c r="D67" s="21" t="s">
        <v>38</v>
      </c>
      <c r="E67" s="21" t="s">
        <v>13</v>
      </c>
      <c r="F67" s="23" t="s">
        <v>13</v>
      </c>
      <c r="G67" s="14" t="s">
        <v>16</v>
      </c>
      <c r="H67" s="16">
        <f>H68</f>
        <v>581275.64</v>
      </c>
      <c r="I67" s="16">
        <f t="shared" ref="I67:M67" si="28">I68</f>
        <v>0</v>
      </c>
      <c r="J67" s="16">
        <f t="shared" si="28"/>
        <v>300000</v>
      </c>
      <c r="K67" s="16">
        <f t="shared" si="28"/>
        <v>0</v>
      </c>
      <c r="L67" s="16">
        <f t="shared" si="28"/>
        <v>300000</v>
      </c>
      <c r="M67" s="19">
        <f t="shared" si="28"/>
        <v>0</v>
      </c>
    </row>
    <row r="68" spans="1:13" ht="80.25" customHeight="1" x14ac:dyDescent="0.2">
      <c r="A68" s="12" t="s">
        <v>16</v>
      </c>
      <c r="B68" s="42" t="s">
        <v>103</v>
      </c>
      <c r="C68" s="22" t="s">
        <v>25</v>
      </c>
      <c r="D68" s="21" t="s">
        <v>38</v>
      </c>
      <c r="E68" s="21" t="s">
        <v>13</v>
      </c>
      <c r="F68" s="23" t="s">
        <v>13</v>
      </c>
      <c r="G68" s="14">
        <v>240</v>
      </c>
      <c r="H68" s="16">
        <v>581275.64</v>
      </c>
      <c r="I68" s="17">
        <v>0</v>
      </c>
      <c r="J68" s="16">
        <v>300000</v>
      </c>
      <c r="K68" s="17">
        <v>0</v>
      </c>
      <c r="L68" s="16">
        <v>300000</v>
      </c>
      <c r="M68" s="18">
        <v>0</v>
      </c>
    </row>
    <row r="69" spans="1:13" ht="141.75" x14ac:dyDescent="0.2">
      <c r="A69" s="31" t="s">
        <v>88</v>
      </c>
      <c r="B69" s="32" t="s">
        <v>57</v>
      </c>
      <c r="C69" s="33" t="s">
        <v>25</v>
      </c>
      <c r="D69" s="40" t="s">
        <v>26</v>
      </c>
      <c r="E69" s="40" t="s">
        <v>15</v>
      </c>
      <c r="F69" s="41" t="s">
        <v>15</v>
      </c>
      <c r="G69" s="36"/>
      <c r="H69" s="37">
        <f>H70+H73+H76+H79</f>
        <v>4388219.26</v>
      </c>
      <c r="I69" s="37">
        <f t="shared" ref="I69:L69" si="29">I70+I73+I76+I79</f>
        <v>0</v>
      </c>
      <c r="J69" s="37">
        <f t="shared" si="29"/>
        <v>4617072.3</v>
      </c>
      <c r="K69" s="37">
        <f t="shared" si="29"/>
        <v>0</v>
      </c>
      <c r="L69" s="37">
        <f t="shared" si="29"/>
        <v>4624760.0999999996</v>
      </c>
      <c r="M69" s="38">
        <f>M70+M73+M76+M79</f>
        <v>0</v>
      </c>
    </row>
    <row r="70" spans="1:13" ht="41.25" customHeight="1" x14ac:dyDescent="0.2">
      <c r="A70" s="12" t="s">
        <v>89</v>
      </c>
      <c r="B70" s="13" t="s">
        <v>58</v>
      </c>
      <c r="C70" s="22" t="s">
        <v>25</v>
      </c>
      <c r="D70" s="21" t="s">
        <v>26</v>
      </c>
      <c r="E70" s="21" t="s">
        <v>13</v>
      </c>
      <c r="F70" s="23" t="s">
        <v>15</v>
      </c>
      <c r="G70" s="14"/>
      <c r="H70" s="16">
        <f t="shared" ref="H70:L71" si="30">H71</f>
        <v>2712907.91</v>
      </c>
      <c r="I70" s="16">
        <f t="shared" si="30"/>
        <v>0</v>
      </c>
      <c r="J70" s="16">
        <f t="shared" si="30"/>
        <v>2967000</v>
      </c>
      <c r="K70" s="16">
        <f t="shared" si="30"/>
        <v>0</v>
      </c>
      <c r="L70" s="16">
        <f t="shared" si="30"/>
        <v>2967616</v>
      </c>
      <c r="M70" s="19">
        <f t="shared" ref="I70:M71" si="31">M71</f>
        <v>0</v>
      </c>
    </row>
    <row r="71" spans="1:13" ht="93.75" customHeight="1" x14ac:dyDescent="0.2">
      <c r="A71" s="12" t="s">
        <v>90</v>
      </c>
      <c r="B71" s="13" t="s">
        <v>59</v>
      </c>
      <c r="C71" s="22" t="s">
        <v>25</v>
      </c>
      <c r="D71" s="21" t="s">
        <v>26</v>
      </c>
      <c r="E71" s="21" t="s">
        <v>13</v>
      </c>
      <c r="F71" s="23" t="s">
        <v>13</v>
      </c>
      <c r="G71" s="14" t="s">
        <v>16</v>
      </c>
      <c r="H71" s="16">
        <f t="shared" si="30"/>
        <v>2712907.91</v>
      </c>
      <c r="I71" s="16">
        <f t="shared" si="31"/>
        <v>0</v>
      </c>
      <c r="J71" s="16">
        <f t="shared" si="31"/>
        <v>2967000</v>
      </c>
      <c r="K71" s="16">
        <f t="shared" si="31"/>
        <v>0</v>
      </c>
      <c r="L71" s="16">
        <f t="shared" si="31"/>
        <v>2967616</v>
      </c>
      <c r="M71" s="19">
        <f t="shared" si="31"/>
        <v>0</v>
      </c>
    </row>
    <row r="72" spans="1:13" ht="65.25" customHeight="1" x14ac:dyDescent="0.2">
      <c r="A72" s="12" t="s">
        <v>16</v>
      </c>
      <c r="B72" s="42" t="s">
        <v>103</v>
      </c>
      <c r="C72" s="22" t="s">
        <v>25</v>
      </c>
      <c r="D72" s="21" t="s">
        <v>26</v>
      </c>
      <c r="E72" s="21" t="s">
        <v>13</v>
      </c>
      <c r="F72" s="23" t="s">
        <v>13</v>
      </c>
      <c r="G72" s="14">
        <v>240</v>
      </c>
      <c r="H72" s="16">
        <v>2712907.91</v>
      </c>
      <c r="I72" s="17">
        <v>0</v>
      </c>
      <c r="J72" s="16">
        <v>2967000</v>
      </c>
      <c r="K72" s="17">
        <v>0</v>
      </c>
      <c r="L72" s="16">
        <v>2967616</v>
      </c>
      <c r="M72" s="18">
        <v>0</v>
      </c>
    </row>
    <row r="73" spans="1:13" ht="53.25" customHeight="1" x14ac:dyDescent="0.2">
      <c r="A73" s="12" t="s">
        <v>91</v>
      </c>
      <c r="B73" s="13" t="s">
        <v>123</v>
      </c>
      <c r="C73" s="22" t="s">
        <v>25</v>
      </c>
      <c r="D73" s="21" t="s">
        <v>26</v>
      </c>
      <c r="E73" s="21" t="s">
        <v>17</v>
      </c>
      <c r="F73" s="23" t="s">
        <v>15</v>
      </c>
      <c r="G73" s="14"/>
      <c r="H73" s="16">
        <f>H74</f>
        <v>344611.35</v>
      </c>
      <c r="I73" s="16">
        <f t="shared" ref="I73:M74" si="32">I74</f>
        <v>0</v>
      </c>
      <c r="J73" s="16">
        <f t="shared" si="32"/>
        <v>320000</v>
      </c>
      <c r="K73" s="16">
        <f t="shared" si="32"/>
        <v>0</v>
      </c>
      <c r="L73" s="16">
        <f t="shared" si="32"/>
        <v>320000</v>
      </c>
      <c r="M73" s="19">
        <f t="shared" si="32"/>
        <v>0</v>
      </c>
    </row>
    <row r="74" spans="1:13" ht="78.75" x14ac:dyDescent="0.2">
      <c r="A74" s="12" t="s">
        <v>92</v>
      </c>
      <c r="B74" s="13" t="s">
        <v>60</v>
      </c>
      <c r="C74" s="22" t="s">
        <v>25</v>
      </c>
      <c r="D74" s="21" t="s">
        <v>26</v>
      </c>
      <c r="E74" s="21" t="s">
        <v>17</v>
      </c>
      <c r="F74" s="23" t="s">
        <v>13</v>
      </c>
      <c r="G74" s="14" t="s">
        <v>16</v>
      </c>
      <c r="H74" s="16">
        <f>H75</f>
        <v>344611.35</v>
      </c>
      <c r="I74" s="16">
        <f t="shared" si="32"/>
        <v>0</v>
      </c>
      <c r="J74" s="16">
        <f t="shared" si="32"/>
        <v>320000</v>
      </c>
      <c r="K74" s="16">
        <f t="shared" si="32"/>
        <v>0</v>
      </c>
      <c r="L74" s="16">
        <f t="shared" si="32"/>
        <v>320000</v>
      </c>
      <c r="M74" s="19">
        <f t="shared" si="32"/>
        <v>0</v>
      </c>
    </row>
    <row r="75" spans="1:13" ht="63" x14ac:dyDescent="0.2">
      <c r="A75" s="12" t="s">
        <v>16</v>
      </c>
      <c r="B75" s="42" t="s">
        <v>103</v>
      </c>
      <c r="C75" s="22" t="s">
        <v>25</v>
      </c>
      <c r="D75" s="21" t="s">
        <v>26</v>
      </c>
      <c r="E75" s="21" t="s">
        <v>17</v>
      </c>
      <c r="F75" s="23" t="s">
        <v>13</v>
      </c>
      <c r="G75" s="14">
        <v>240</v>
      </c>
      <c r="H75" s="16">
        <v>344611.35</v>
      </c>
      <c r="I75" s="17">
        <v>0</v>
      </c>
      <c r="J75" s="16">
        <v>320000</v>
      </c>
      <c r="K75" s="17">
        <v>0</v>
      </c>
      <c r="L75" s="16">
        <v>320000</v>
      </c>
      <c r="M75" s="18">
        <v>0</v>
      </c>
    </row>
    <row r="76" spans="1:13" ht="42.75" customHeight="1" x14ac:dyDescent="0.2">
      <c r="A76" s="12" t="s">
        <v>94</v>
      </c>
      <c r="B76" s="13" t="s">
        <v>61</v>
      </c>
      <c r="C76" s="22" t="s">
        <v>25</v>
      </c>
      <c r="D76" s="21" t="s">
        <v>26</v>
      </c>
      <c r="E76" s="21" t="s">
        <v>18</v>
      </c>
      <c r="F76" s="23" t="s">
        <v>15</v>
      </c>
      <c r="G76" s="14"/>
      <c r="H76" s="16">
        <f>H77</f>
        <v>1330700</v>
      </c>
      <c r="I76" s="16">
        <f t="shared" ref="I76:M77" si="33">I77</f>
        <v>0</v>
      </c>
      <c r="J76" s="16">
        <f t="shared" si="33"/>
        <v>1330072.3</v>
      </c>
      <c r="K76" s="16">
        <f t="shared" si="33"/>
        <v>0</v>
      </c>
      <c r="L76" s="16">
        <f t="shared" si="33"/>
        <v>1337144.1000000001</v>
      </c>
      <c r="M76" s="19">
        <f t="shared" si="33"/>
        <v>0</v>
      </c>
    </row>
    <row r="77" spans="1:13" ht="78.75" x14ac:dyDescent="0.2">
      <c r="A77" s="12" t="s">
        <v>93</v>
      </c>
      <c r="B77" s="13" t="s">
        <v>62</v>
      </c>
      <c r="C77" s="22" t="s">
        <v>25</v>
      </c>
      <c r="D77" s="21" t="s">
        <v>26</v>
      </c>
      <c r="E77" s="21" t="s">
        <v>18</v>
      </c>
      <c r="F77" s="23" t="s">
        <v>13</v>
      </c>
      <c r="G77" s="14" t="s">
        <v>16</v>
      </c>
      <c r="H77" s="16">
        <f>H78</f>
        <v>1330700</v>
      </c>
      <c r="I77" s="16">
        <f t="shared" si="33"/>
        <v>0</v>
      </c>
      <c r="J77" s="16">
        <f t="shared" si="33"/>
        <v>1330072.3</v>
      </c>
      <c r="K77" s="16">
        <f t="shared" si="33"/>
        <v>0</v>
      </c>
      <c r="L77" s="16">
        <f t="shared" si="33"/>
        <v>1337144.1000000001</v>
      </c>
      <c r="M77" s="19">
        <f t="shared" si="33"/>
        <v>0</v>
      </c>
    </row>
    <row r="78" spans="1:13" ht="71.25" customHeight="1" x14ac:dyDescent="0.2">
      <c r="A78" s="12" t="s">
        <v>16</v>
      </c>
      <c r="B78" s="42" t="s">
        <v>103</v>
      </c>
      <c r="C78" s="22" t="s">
        <v>25</v>
      </c>
      <c r="D78" s="21" t="s">
        <v>26</v>
      </c>
      <c r="E78" s="21" t="s">
        <v>18</v>
      </c>
      <c r="F78" s="23" t="s">
        <v>13</v>
      </c>
      <c r="G78" s="14">
        <v>240</v>
      </c>
      <c r="H78" s="16">
        <v>1330700</v>
      </c>
      <c r="I78" s="17">
        <v>0</v>
      </c>
      <c r="J78" s="16">
        <v>1330072.3</v>
      </c>
      <c r="K78" s="17">
        <v>0</v>
      </c>
      <c r="L78" s="16">
        <v>1337144.1000000001</v>
      </c>
      <c r="M78" s="18">
        <v>0</v>
      </c>
    </row>
    <row r="79" spans="1:13" ht="0.75" hidden="1" customHeight="1" x14ac:dyDescent="0.2">
      <c r="A79" s="12" t="s">
        <v>16</v>
      </c>
      <c r="B79" s="13" t="s">
        <v>40</v>
      </c>
      <c r="C79" s="22" t="s">
        <v>25</v>
      </c>
      <c r="D79" s="21" t="s">
        <v>26</v>
      </c>
      <c r="E79" s="21" t="s">
        <v>22</v>
      </c>
      <c r="F79" s="23" t="s">
        <v>15</v>
      </c>
      <c r="G79" s="14"/>
      <c r="H79" s="16">
        <f>H80</f>
        <v>0</v>
      </c>
      <c r="I79" s="16">
        <f t="shared" ref="I79:M80" si="34">I80</f>
        <v>0</v>
      </c>
      <c r="J79" s="16">
        <f t="shared" si="34"/>
        <v>0</v>
      </c>
      <c r="K79" s="16">
        <f t="shared" si="34"/>
        <v>0</v>
      </c>
      <c r="L79" s="16">
        <f t="shared" si="34"/>
        <v>0</v>
      </c>
      <c r="M79" s="19">
        <f t="shared" si="34"/>
        <v>0</v>
      </c>
    </row>
    <row r="80" spans="1:13" ht="47.25" hidden="1" x14ac:dyDescent="0.2">
      <c r="A80" s="12" t="s">
        <v>16</v>
      </c>
      <c r="B80" s="13" t="s">
        <v>43</v>
      </c>
      <c r="C80" s="22" t="s">
        <v>25</v>
      </c>
      <c r="D80" s="21" t="s">
        <v>26</v>
      </c>
      <c r="E80" s="21" t="s">
        <v>22</v>
      </c>
      <c r="F80" s="23" t="s">
        <v>13</v>
      </c>
      <c r="G80" s="14" t="s">
        <v>16</v>
      </c>
      <c r="H80" s="16">
        <f>H81</f>
        <v>0</v>
      </c>
      <c r="I80" s="16">
        <f t="shared" si="34"/>
        <v>0</v>
      </c>
      <c r="J80" s="16">
        <f t="shared" si="34"/>
        <v>0</v>
      </c>
      <c r="K80" s="16">
        <f t="shared" si="34"/>
        <v>0</v>
      </c>
      <c r="L80" s="16">
        <f t="shared" si="34"/>
        <v>0</v>
      </c>
      <c r="M80" s="19">
        <f t="shared" si="34"/>
        <v>0</v>
      </c>
    </row>
    <row r="81" spans="1:13" ht="31.5" hidden="1" x14ac:dyDescent="0.2">
      <c r="A81" s="12" t="s">
        <v>16</v>
      </c>
      <c r="B81" s="20" t="s">
        <v>41</v>
      </c>
      <c r="C81" s="22" t="s">
        <v>25</v>
      </c>
      <c r="D81" s="21" t="s">
        <v>26</v>
      </c>
      <c r="E81" s="21" t="s">
        <v>22</v>
      </c>
      <c r="F81" s="23" t="s">
        <v>13</v>
      </c>
      <c r="G81" s="14">
        <v>320</v>
      </c>
      <c r="H81" s="16">
        <v>0</v>
      </c>
      <c r="I81" s="17">
        <v>0</v>
      </c>
      <c r="J81" s="16">
        <v>0</v>
      </c>
      <c r="K81" s="17">
        <v>0</v>
      </c>
      <c r="L81" s="16">
        <v>0</v>
      </c>
      <c r="M81" s="18">
        <v>0</v>
      </c>
    </row>
    <row r="82" spans="1:13" ht="110.25" x14ac:dyDescent="0.2">
      <c r="A82" s="31" t="s">
        <v>95</v>
      </c>
      <c r="B82" s="32" t="s">
        <v>63</v>
      </c>
      <c r="C82" s="33" t="s">
        <v>25</v>
      </c>
      <c r="D82" s="40" t="s">
        <v>27</v>
      </c>
      <c r="E82" s="40" t="s">
        <v>15</v>
      </c>
      <c r="F82" s="41" t="s">
        <v>15</v>
      </c>
      <c r="G82" s="36"/>
      <c r="H82" s="37">
        <f>H83+H88</f>
        <v>766293.78</v>
      </c>
      <c r="I82" s="37">
        <f>I88</f>
        <v>675415</v>
      </c>
      <c r="J82" s="37">
        <f t="shared" ref="J82:M82" si="35">J83</f>
        <v>100000</v>
      </c>
      <c r="K82" s="37">
        <f t="shared" si="35"/>
        <v>0</v>
      </c>
      <c r="L82" s="37">
        <f t="shared" si="35"/>
        <v>100000</v>
      </c>
      <c r="M82" s="38">
        <f t="shared" si="35"/>
        <v>0</v>
      </c>
    </row>
    <row r="83" spans="1:13" ht="31.5" x14ac:dyDescent="0.2">
      <c r="A83" s="12" t="s">
        <v>96</v>
      </c>
      <c r="B83" s="44" t="s">
        <v>64</v>
      </c>
      <c r="C83" s="22" t="s">
        <v>25</v>
      </c>
      <c r="D83" s="21" t="s">
        <v>27</v>
      </c>
      <c r="E83" s="21" t="s">
        <v>13</v>
      </c>
      <c r="F83" s="23" t="s">
        <v>15</v>
      </c>
      <c r="G83" s="14"/>
      <c r="H83" s="16">
        <f>H84+H86</f>
        <v>90878.78</v>
      </c>
      <c r="I83" s="16">
        <f t="shared" ref="I83:M83" si="36">I84+I86</f>
        <v>0</v>
      </c>
      <c r="J83" s="16">
        <f t="shared" si="36"/>
        <v>100000</v>
      </c>
      <c r="K83" s="16">
        <f t="shared" si="36"/>
        <v>0</v>
      </c>
      <c r="L83" s="16">
        <f t="shared" si="36"/>
        <v>100000</v>
      </c>
      <c r="M83" s="19">
        <f t="shared" si="36"/>
        <v>0</v>
      </c>
    </row>
    <row r="84" spans="1:13" ht="63" x14ac:dyDescent="0.2">
      <c r="A84" s="12" t="s">
        <v>97</v>
      </c>
      <c r="B84" s="44" t="s">
        <v>65</v>
      </c>
      <c r="C84" s="22" t="s">
        <v>25</v>
      </c>
      <c r="D84" s="21" t="s">
        <v>27</v>
      </c>
      <c r="E84" s="21" t="s">
        <v>13</v>
      </c>
      <c r="F84" s="23" t="s">
        <v>13</v>
      </c>
      <c r="G84" s="14"/>
      <c r="H84" s="16">
        <f>H85</f>
        <v>0</v>
      </c>
      <c r="I84" s="16">
        <f t="shared" ref="I84:M84" si="37">I85</f>
        <v>0</v>
      </c>
      <c r="J84" s="16">
        <f t="shared" si="37"/>
        <v>50000</v>
      </c>
      <c r="K84" s="16">
        <f t="shared" si="37"/>
        <v>0</v>
      </c>
      <c r="L84" s="16">
        <f t="shared" si="37"/>
        <v>50000</v>
      </c>
      <c r="M84" s="19">
        <f t="shared" si="37"/>
        <v>0</v>
      </c>
    </row>
    <row r="85" spans="1:13" ht="72" customHeight="1" x14ac:dyDescent="0.2">
      <c r="A85" s="12"/>
      <c r="B85" s="42" t="s">
        <v>103</v>
      </c>
      <c r="C85" s="22" t="s">
        <v>25</v>
      </c>
      <c r="D85" s="21" t="s">
        <v>27</v>
      </c>
      <c r="E85" s="21" t="s">
        <v>13</v>
      </c>
      <c r="F85" s="23" t="s">
        <v>13</v>
      </c>
      <c r="G85" s="14">
        <v>240</v>
      </c>
      <c r="H85" s="16">
        <v>0</v>
      </c>
      <c r="I85" s="17">
        <v>0</v>
      </c>
      <c r="J85" s="16">
        <v>50000</v>
      </c>
      <c r="K85" s="17">
        <v>0</v>
      </c>
      <c r="L85" s="16">
        <v>50000</v>
      </c>
      <c r="M85" s="18">
        <v>0</v>
      </c>
    </row>
    <row r="86" spans="1:13" ht="47.25" x14ac:dyDescent="0.2">
      <c r="A86" s="12" t="s">
        <v>98</v>
      </c>
      <c r="B86" s="44" t="s">
        <v>66</v>
      </c>
      <c r="C86" s="22" t="s">
        <v>25</v>
      </c>
      <c r="D86" s="21" t="s">
        <v>27</v>
      </c>
      <c r="E86" s="21" t="s">
        <v>13</v>
      </c>
      <c r="F86" s="23" t="s">
        <v>17</v>
      </c>
      <c r="G86" s="14"/>
      <c r="H86" s="16">
        <f>H87</f>
        <v>90878.78</v>
      </c>
      <c r="I86" s="16">
        <f t="shared" ref="I86:M86" si="38">I87</f>
        <v>0</v>
      </c>
      <c r="J86" s="16">
        <f t="shared" si="38"/>
        <v>50000</v>
      </c>
      <c r="K86" s="16">
        <f t="shared" si="38"/>
        <v>0</v>
      </c>
      <c r="L86" s="16">
        <f t="shared" si="38"/>
        <v>50000</v>
      </c>
      <c r="M86" s="19">
        <f t="shared" si="38"/>
        <v>0</v>
      </c>
    </row>
    <row r="87" spans="1:13" ht="70.5" customHeight="1" x14ac:dyDescent="0.2">
      <c r="A87" s="12"/>
      <c r="B87" s="42" t="s">
        <v>103</v>
      </c>
      <c r="C87" s="22" t="s">
        <v>25</v>
      </c>
      <c r="D87" s="21" t="s">
        <v>27</v>
      </c>
      <c r="E87" s="21" t="s">
        <v>13</v>
      </c>
      <c r="F87" s="23" t="s">
        <v>17</v>
      </c>
      <c r="G87" s="14">
        <v>240</v>
      </c>
      <c r="H87" s="16">
        <v>90878.78</v>
      </c>
      <c r="I87" s="17">
        <v>0</v>
      </c>
      <c r="J87" s="16">
        <v>50000</v>
      </c>
      <c r="K87" s="17">
        <v>0</v>
      </c>
      <c r="L87" s="16">
        <v>50000</v>
      </c>
      <c r="M87" s="18">
        <v>0</v>
      </c>
    </row>
    <row r="88" spans="1:13" ht="87" customHeight="1" x14ac:dyDescent="0.2">
      <c r="A88" s="12" t="s">
        <v>132</v>
      </c>
      <c r="B88" s="46" t="s">
        <v>133</v>
      </c>
      <c r="C88" s="22" t="s">
        <v>25</v>
      </c>
      <c r="D88" s="21" t="s">
        <v>27</v>
      </c>
      <c r="E88" s="21" t="s">
        <v>131</v>
      </c>
      <c r="F88" s="23" t="s">
        <v>15</v>
      </c>
      <c r="G88" s="14"/>
      <c r="H88" s="16">
        <f>H89</f>
        <v>675415</v>
      </c>
      <c r="I88" s="16">
        <f t="shared" ref="I88:M88" si="39">I89</f>
        <v>675415</v>
      </c>
      <c r="J88" s="16">
        <f t="shared" si="39"/>
        <v>0</v>
      </c>
      <c r="K88" s="16">
        <f t="shared" si="39"/>
        <v>0</v>
      </c>
      <c r="L88" s="16">
        <f t="shared" si="39"/>
        <v>0</v>
      </c>
      <c r="M88" s="19">
        <f t="shared" si="39"/>
        <v>0</v>
      </c>
    </row>
    <row r="89" spans="1:13" ht="70.5" customHeight="1" x14ac:dyDescent="0.2">
      <c r="A89" s="12"/>
      <c r="B89" s="42" t="s">
        <v>103</v>
      </c>
      <c r="C89" s="22" t="s">
        <v>25</v>
      </c>
      <c r="D89" s="21" t="s">
        <v>27</v>
      </c>
      <c r="E89" s="21" t="s">
        <v>131</v>
      </c>
      <c r="F89" s="23" t="s">
        <v>15</v>
      </c>
      <c r="G89" s="14">
        <v>240</v>
      </c>
      <c r="H89" s="16">
        <f>I89</f>
        <v>675415</v>
      </c>
      <c r="I89" s="17">
        <v>675415</v>
      </c>
      <c r="J89" s="16">
        <v>0</v>
      </c>
      <c r="K89" s="17">
        <v>0</v>
      </c>
      <c r="L89" s="16">
        <v>0</v>
      </c>
      <c r="M89" s="18">
        <v>0</v>
      </c>
    </row>
    <row r="90" spans="1:13" ht="110.25" x14ac:dyDescent="0.2">
      <c r="A90" s="31" t="s">
        <v>99</v>
      </c>
      <c r="B90" s="32" t="s">
        <v>67</v>
      </c>
      <c r="C90" s="33" t="s">
        <v>25</v>
      </c>
      <c r="D90" s="40" t="s">
        <v>120</v>
      </c>
      <c r="E90" s="40" t="s">
        <v>15</v>
      </c>
      <c r="F90" s="41" t="s">
        <v>15</v>
      </c>
      <c r="G90" s="36"/>
      <c r="H90" s="37">
        <f>H91+H114</f>
        <v>11007479.680000002</v>
      </c>
      <c r="I90" s="37">
        <f t="shared" ref="I90:M90" si="40">I91</f>
        <v>794851</v>
      </c>
      <c r="J90" s="37">
        <f>J91</f>
        <v>10048718</v>
      </c>
      <c r="K90" s="37">
        <f t="shared" ref="K90" si="41">K91</f>
        <v>797118</v>
      </c>
      <c r="L90" s="37">
        <f>L91</f>
        <v>10113718</v>
      </c>
      <c r="M90" s="38">
        <f t="shared" si="40"/>
        <v>797118</v>
      </c>
    </row>
    <row r="91" spans="1:13" ht="51" customHeight="1" x14ac:dyDescent="0.2">
      <c r="A91" s="12" t="s">
        <v>100</v>
      </c>
      <c r="B91" s="13" t="s">
        <v>68</v>
      </c>
      <c r="C91" s="22" t="s">
        <v>25</v>
      </c>
      <c r="D91" s="21" t="s">
        <v>120</v>
      </c>
      <c r="E91" s="21" t="s">
        <v>13</v>
      </c>
      <c r="F91" s="23" t="s">
        <v>15</v>
      </c>
      <c r="G91" s="14" t="s">
        <v>16</v>
      </c>
      <c r="H91" s="16">
        <f>H92+H95+H98+H102+H104+H106+H108+H110+H112</f>
        <v>11006888.880000001</v>
      </c>
      <c r="I91" s="16">
        <f>I92+I95+I98+I102+I104+I106+I108+I9+I112</f>
        <v>794851</v>
      </c>
      <c r="J91" s="16">
        <f>J92+J95+J98+J102+J104+J106+J108+J112</f>
        <v>10048718</v>
      </c>
      <c r="K91" s="16">
        <f>K103</f>
        <v>797118</v>
      </c>
      <c r="L91" s="16">
        <f>L92+L95+L98+L104+L106+L108+L110+L112+L102</f>
        <v>10113718</v>
      </c>
      <c r="M91" s="19">
        <f>M92+M95+M98+M102+M104+M106+M108+M9+M112</f>
        <v>797118</v>
      </c>
    </row>
    <row r="92" spans="1:13" ht="63" x14ac:dyDescent="0.2">
      <c r="A92" s="12" t="s">
        <v>101</v>
      </c>
      <c r="B92" s="13" t="s">
        <v>102</v>
      </c>
      <c r="C92" s="22" t="s">
        <v>25</v>
      </c>
      <c r="D92" s="21" t="s">
        <v>120</v>
      </c>
      <c r="E92" s="21" t="s">
        <v>13</v>
      </c>
      <c r="F92" s="23" t="s">
        <v>13</v>
      </c>
      <c r="G92" s="14" t="s">
        <v>16</v>
      </c>
      <c r="H92" s="16">
        <f>H93+H94</f>
        <v>4861326.91</v>
      </c>
      <c r="I92" s="16">
        <f t="shared" ref="I92:M92" si="42">I93+I94</f>
        <v>0</v>
      </c>
      <c r="J92" s="16">
        <f t="shared" si="42"/>
        <v>4870000</v>
      </c>
      <c r="K92" s="16">
        <f t="shared" si="42"/>
        <v>0</v>
      </c>
      <c r="L92" s="16">
        <f>L93+L94</f>
        <v>4825000</v>
      </c>
      <c r="M92" s="19">
        <f t="shared" si="42"/>
        <v>0</v>
      </c>
    </row>
    <row r="93" spans="1:13" ht="47.25" x14ac:dyDescent="0.2">
      <c r="A93" s="12" t="s">
        <v>16</v>
      </c>
      <c r="B93" s="20" t="s">
        <v>104</v>
      </c>
      <c r="C93" s="22" t="s">
        <v>25</v>
      </c>
      <c r="D93" s="21" t="s">
        <v>120</v>
      </c>
      <c r="E93" s="21" t="s">
        <v>13</v>
      </c>
      <c r="F93" s="23" t="s">
        <v>13</v>
      </c>
      <c r="G93" s="14">
        <v>120</v>
      </c>
      <c r="H93" s="16">
        <f>1327397.82+3087612.77</f>
        <v>4415010.59</v>
      </c>
      <c r="I93" s="17">
        <v>0</v>
      </c>
      <c r="J93" s="16">
        <f>1180000+3160000</f>
        <v>4340000</v>
      </c>
      <c r="K93" s="17">
        <v>0</v>
      </c>
      <c r="L93" s="16">
        <f>1180000+3160000</f>
        <v>4340000</v>
      </c>
      <c r="M93" s="18">
        <v>0</v>
      </c>
    </row>
    <row r="94" spans="1:13" ht="63" x14ac:dyDescent="0.2">
      <c r="A94" s="12" t="s">
        <v>16</v>
      </c>
      <c r="B94" s="42" t="s">
        <v>103</v>
      </c>
      <c r="C94" s="22" t="s">
        <v>25</v>
      </c>
      <c r="D94" s="21" t="s">
        <v>120</v>
      </c>
      <c r="E94" s="21" t="s">
        <v>13</v>
      </c>
      <c r="F94" s="23" t="s">
        <v>13</v>
      </c>
      <c r="G94" s="14">
        <v>240</v>
      </c>
      <c r="H94" s="16">
        <v>446316.32</v>
      </c>
      <c r="I94" s="17">
        <v>0</v>
      </c>
      <c r="J94" s="16">
        <f>596200-56600-9600</f>
        <v>530000</v>
      </c>
      <c r="K94" s="17">
        <v>0</v>
      </c>
      <c r="L94" s="16">
        <f>586100-56600-69500+10000+15000</f>
        <v>485000</v>
      </c>
      <c r="M94" s="18">
        <v>0</v>
      </c>
    </row>
    <row r="95" spans="1:13" ht="63" x14ac:dyDescent="0.2">
      <c r="A95" s="12" t="s">
        <v>105</v>
      </c>
      <c r="B95" s="43" t="s">
        <v>106</v>
      </c>
      <c r="C95" s="22" t="s">
        <v>25</v>
      </c>
      <c r="D95" s="21" t="s">
        <v>120</v>
      </c>
      <c r="E95" s="21" t="s">
        <v>13</v>
      </c>
      <c r="F95" s="23" t="s">
        <v>17</v>
      </c>
      <c r="G95" s="14"/>
      <c r="H95" s="16">
        <f>H96+H97</f>
        <v>24998.2</v>
      </c>
      <c r="I95" s="16">
        <f t="shared" ref="I95:M95" si="43">I97</f>
        <v>0</v>
      </c>
      <c r="J95" s="16">
        <f t="shared" si="43"/>
        <v>25000</v>
      </c>
      <c r="K95" s="16">
        <f t="shared" si="43"/>
        <v>0</v>
      </c>
      <c r="L95" s="16">
        <f t="shared" si="43"/>
        <v>25000</v>
      </c>
      <c r="M95" s="19">
        <f t="shared" si="43"/>
        <v>0</v>
      </c>
    </row>
    <row r="96" spans="1:13" ht="236.25" x14ac:dyDescent="0.2">
      <c r="A96" s="12"/>
      <c r="B96" s="43" t="s">
        <v>147</v>
      </c>
      <c r="C96" s="22" t="s">
        <v>25</v>
      </c>
      <c r="D96" s="21" t="s">
        <v>120</v>
      </c>
      <c r="E96" s="21" t="s">
        <v>13</v>
      </c>
      <c r="F96" s="23" t="s">
        <v>17</v>
      </c>
      <c r="G96" s="14">
        <v>830</v>
      </c>
      <c r="H96" s="16">
        <v>14000</v>
      </c>
      <c r="I96" s="16">
        <v>0</v>
      </c>
      <c r="J96" s="16">
        <v>0</v>
      </c>
      <c r="K96" s="16">
        <v>0</v>
      </c>
      <c r="L96" s="16">
        <v>0</v>
      </c>
      <c r="M96" s="19">
        <v>0</v>
      </c>
    </row>
    <row r="97" spans="1:13" ht="31.5" x14ac:dyDescent="0.2">
      <c r="A97" s="12" t="s">
        <v>16</v>
      </c>
      <c r="B97" s="43" t="s">
        <v>127</v>
      </c>
      <c r="C97" s="22" t="s">
        <v>25</v>
      </c>
      <c r="D97" s="21" t="s">
        <v>120</v>
      </c>
      <c r="E97" s="21" t="s">
        <v>13</v>
      </c>
      <c r="F97" s="23" t="s">
        <v>17</v>
      </c>
      <c r="G97" s="14">
        <v>850</v>
      </c>
      <c r="H97" s="16">
        <v>10998.2</v>
      </c>
      <c r="I97" s="17">
        <v>0</v>
      </c>
      <c r="J97" s="16">
        <v>25000</v>
      </c>
      <c r="K97" s="17">
        <v>0</v>
      </c>
      <c r="L97" s="16">
        <v>25000</v>
      </c>
      <c r="M97" s="18">
        <v>0</v>
      </c>
    </row>
    <row r="98" spans="1:13" ht="63" x14ac:dyDescent="0.2">
      <c r="A98" s="12" t="s">
        <v>107</v>
      </c>
      <c r="B98" s="45" t="s">
        <v>124</v>
      </c>
      <c r="C98" s="22" t="s">
        <v>25</v>
      </c>
      <c r="D98" s="21" t="s">
        <v>120</v>
      </c>
      <c r="E98" s="21" t="s">
        <v>13</v>
      </c>
      <c r="F98" s="23" t="s">
        <v>18</v>
      </c>
      <c r="G98" s="14"/>
      <c r="H98" s="16">
        <f>H99+H100+H101</f>
        <v>4404582.74</v>
      </c>
      <c r="I98" s="16">
        <f t="shared" ref="I98:M98" si="44">I99+I100+I101</f>
        <v>0</v>
      </c>
      <c r="J98" s="16">
        <f t="shared" si="44"/>
        <v>4000000</v>
      </c>
      <c r="K98" s="16">
        <f t="shared" si="44"/>
        <v>0</v>
      </c>
      <c r="L98" s="16">
        <f>L99+L100+L101</f>
        <v>4000000</v>
      </c>
      <c r="M98" s="19">
        <f t="shared" si="44"/>
        <v>0</v>
      </c>
    </row>
    <row r="99" spans="1:13" ht="31.5" x14ac:dyDescent="0.2">
      <c r="A99" s="12"/>
      <c r="B99" s="45" t="s">
        <v>21</v>
      </c>
      <c r="C99" s="22" t="s">
        <v>25</v>
      </c>
      <c r="D99" s="21" t="s">
        <v>120</v>
      </c>
      <c r="E99" s="21" t="s">
        <v>13</v>
      </c>
      <c r="F99" s="23" t="s">
        <v>18</v>
      </c>
      <c r="G99" s="14">
        <v>110</v>
      </c>
      <c r="H99" s="16">
        <v>2616560</v>
      </c>
      <c r="I99" s="17">
        <v>0</v>
      </c>
      <c r="J99" s="16">
        <v>2830000</v>
      </c>
      <c r="K99" s="17">
        <v>0</v>
      </c>
      <c r="L99" s="16">
        <v>2830000</v>
      </c>
      <c r="M99" s="18">
        <v>0</v>
      </c>
    </row>
    <row r="100" spans="1:13" ht="63" x14ac:dyDescent="0.2">
      <c r="A100" s="12"/>
      <c r="B100" s="42" t="s">
        <v>103</v>
      </c>
      <c r="C100" s="22" t="s">
        <v>25</v>
      </c>
      <c r="D100" s="21" t="s">
        <v>120</v>
      </c>
      <c r="E100" s="21" t="s">
        <v>13</v>
      </c>
      <c r="F100" s="23" t="s">
        <v>18</v>
      </c>
      <c r="G100" s="14">
        <v>240</v>
      </c>
      <c r="H100" s="16">
        <v>1775785.2</v>
      </c>
      <c r="I100" s="17">
        <v>0</v>
      </c>
      <c r="J100" s="16">
        <f>1345000-200000+669762-705557+35795</f>
        <v>1145000</v>
      </c>
      <c r="K100" s="17">
        <v>0</v>
      </c>
      <c r="L100" s="16">
        <f>1555436+65734-481170</f>
        <v>1140000</v>
      </c>
      <c r="M100" s="18">
        <v>0</v>
      </c>
    </row>
    <row r="101" spans="1:13" ht="31.5" x14ac:dyDescent="0.2">
      <c r="A101" s="12"/>
      <c r="B101" s="46" t="s">
        <v>127</v>
      </c>
      <c r="C101" s="22" t="s">
        <v>25</v>
      </c>
      <c r="D101" s="21" t="s">
        <v>120</v>
      </c>
      <c r="E101" s="21" t="s">
        <v>13</v>
      </c>
      <c r="F101" s="23" t="s">
        <v>18</v>
      </c>
      <c r="G101" s="14">
        <v>850</v>
      </c>
      <c r="H101" s="16">
        <v>12237.54</v>
      </c>
      <c r="I101" s="17">
        <v>0</v>
      </c>
      <c r="J101" s="16">
        <v>25000</v>
      </c>
      <c r="K101" s="17">
        <v>0</v>
      </c>
      <c r="L101" s="16">
        <v>30000</v>
      </c>
      <c r="M101" s="18">
        <v>0</v>
      </c>
    </row>
    <row r="102" spans="1:13" ht="110.25" x14ac:dyDescent="0.2">
      <c r="A102" s="12" t="s">
        <v>109</v>
      </c>
      <c r="B102" s="46" t="s">
        <v>108</v>
      </c>
      <c r="C102" s="22" t="s">
        <v>25</v>
      </c>
      <c r="D102" s="21" t="s">
        <v>120</v>
      </c>
      <c r="E102" s="21" t="s">
        <v>47</v>
      </c>
      <c r="F102" s="23" t="s">
        <v>48</v>
      </c>
      <c r="G102" s="14"/>
      <c r="H102" s="16">
        <f>H103</f>
        <v>794851</v>
      </c>
      <c r="I102" s="16">
        <f t="shared" ref="I102:M102" si="45">I103</f>
        <v>794851</v>
      </c>
      <c r="J102" s="16">
        <f t="shared" si="45"/>
        <v>797118</v>
      </c>
      <c r="K102" s="16">
        <f t="shared" si="45"/>
        <v>797118</v>
      </c>
      <c r="L102" s="16">
        <f t="shared" si="45"/>
        <v>797118</v>
      </c>
      <c r="M102" s="19">
        <f t="shared" si="45"/>
        <v>797118</v>
      </c>
    </row>
    <row r="103" spans="1:13" ht="60" customHeight="1" x14ac:dyDescent="0.2">
      <c r="A103" s="12"/>
      <c r="B103" s="20" t="s">
        <v>104</v>
      </c>
      <c r="C103" s="22" t="s">
        <v>25</v>
      </c>
      <c r="D103" s="21" t="s">
        <v>120</v>
      </c>
      <c r="E103" s="21" t="s">
        <v>47</v>
      </c>
      <c r="F103" s="23" t="s">
        <v>48</v>
      </c>
      <c r="G103" s="14">
        <v>120</v>
      </c>
      <c r="H103" s="16">
        <f>I103</f>
        <v>794851</v>
      </c>
      <c r="I103" s="17">
        <v>794851</v>
      </c>
      <c r="J103" s="16">
        <f>K103</f>
        <v>797118</v>
      </c>
      <c r="K103" s="17">
        <v>797118</v>
      </c>
      <c r="L103" s="16">
        <f>M103</f>
        <v>797118</v>
      </c>
      <c r="M103" s="18">
        <v>797118</v>
      </c>
    </row>
    <row r="104" spans="1:13" ht="63" x14ac:dyDescent="0.2">
      <c r="A104" s="12" t="s">
        <v>110</v>
      </c>
      <c r="B104" s="46" t="s">
        <v>111</v>
      </c>
      <c r="C104" s="22" t="s">
        <v>25</v>
      </c>
      <c r="D104" s="21" t="s">
        <v>120</v>
      </c>
      <c r="E104" s="21" t="s">
        <v>13</v>
      </c>
      <c r="F104" s="23" t="s">
        <v>22</v>
      </c>
      <c r="G104" s="14"/>
      <c r="H104" s="16">
        <f>H105</f>
        <v>10000</v>
      </c>
      <c r="I104" s="16">
        <f t="shared" ref="I104:M104" si="46">I105</f>
        <v>0</v>
      </c>
      <c r="J104" s="16">
        <f t="shared" si="46"/>
        <v>70000</v>
      </c>
      <c r="K104" s="16">
        <f t="shared" si="46"/>
        <v>0</v>
      </c>
      <c r="L104" s="16">
        <f t="shared" si="46"/>
        <v>80000</v>
      </c>
      <c r="M104" s="19">
        <f t="shared" si="46"/>
        <v>0</v>
      </c>
    </row>
    <row r="105" spans="1:13" ht="63" x14ac:dyDescent="0.2">
      <c r="A105" s="12"/>
      <c r="B105" s="42" t="s">
        <v>103</v>
      </c>
      <c r="C105" s="22" t="s">
        <v>25</v>
      </c>
      <c r="D105" s="21" t="s">
        <v>120</v>
      </c>
      <c r="E105" s="21" t="s">
        <v>13</v>
      </c>
      <c r="F105" s="23" t="s">
        <v>22</v>
      </c>
      <c r="G105" s="14">
        <v>240</v>
      </c>
      <c r="H105" s="16">
        <v>10000</v>
      </c>
      <c r="I105" s="17">
        <v>0</v>
      </c>
      <c r="J105" s="16">
        <v>70000</v>
      </c>
      <c r="K105" s="17">
        <v>0</v>
      </c>
      <c r="L105" s="16">
        <v>80000</v>
      </c>
      <c r="M105" s="18">
        <v>0</v>
      </c>
    </row>
    <row r="106" spans="1:13" ht="47.25" x14ac:dyDescent="0.2">
      <c r="A106" s="12" t="s">
        <v>114</v>
      </c>
      <c r="B106" s="46" t="s">
        <v>113</v>
      </c>
      <c r="C106" s="22" t="s">
        <v>25</v>
      </c>
      <c r="D106" s="21" t="s">
        <v>120</v>
      </c>
      <c r="E106" s="21" t="s">
        <v>130</v>
      </c>
      <c r="F106" s="23" t="s">
        <v>129</v>
      </c>
      <c r="G106" s="14"/>
      <c r="H106" s="16">
        <f>H107</f>
        <v>56600</v>
      </c>
      <c r="I106" s="16">
        <v>0</v>
      </c>
      <c r="J106" s="16">
        <f t="shared" ref="J106:L106" si="47">J107</f>
        <v>56600</v>
      </c>
      <c r="K106" s="16">
        <v>0</v>
      </c>
      <c r="L106" s="16">
        <f t="shared" si="47"/>
        <v>56600</v>
      </c>
      <c r="M106" s="19">
        <v>0</v>
      </c>
    </row>
    <row r="107" spans="1:13" ht="63" x14ac:dyDescent="0.2">
      <c r="A107" s="12"/>
      <c r="B107" s="42" t="s">
        <v>103</v>
      </c>
      <c r="C107" s="22" t="s">
        <v>25</v>
      </c>
      <c r="D107" s="21" t="s">
        <v>120</v>
      </c>
      <c r="E107" s="21" t="s">
        <v>128</v>
      </c>
      <c r="F107" s="23" t="s">
        <v>129</v>
      </c>
      <c r="G107" s="14">
        <v>240</v>
      </c>
      <c r="H107" s="16">
        <v>56600</v>
      </c>
      <c r="I107" s="17">
        <v>0</v>
      </c>
      <c r="J107" s="16">
        <v>56600</v>
      </c>
      <c r="K107" s="17">
        <v>0</v>
      </c>
      <c r="L107" s="16">
        <v>56600</v>
      </c>
      <c r="M107" s="18">
        <v>0</v>
      </c>
    </row>
    <row r="108" spans="1:13" ht="31.5" x14ac:dyDescent="0.2">
      <c r="A108" s="12" t="s">
        <v>115</v>
      </c>
      <c r="B108" s="13" t="s">
        <v>44</v>
      </c>
      <c r="C108" s="22" t="s">
        <v>25</v>
      </c>
      <c r="D108" s="21" t="s">
        <v>120</v>
      </c>
      <c r="E108" s="21" t="s">
        <v>13</v>
      </c>
      <c r="F108" s="23" t="s">
        <v>23</v>
      </c>
      <c r="G108" s="14"/>
      <c r="H108" s="16">
        <f>H109</f>
        <v>80000</v>
      </c>
      <c r="I108" s="16">
        <f t="shared" ref="I108:M108" si="48">I109</f>
        <v>0</v>
      </c>
      <c r="J108" s="16">
        <f t="shared" si="48"/>
        <v>80000</v>
      </c>
      <c r="K108" s="16">
        <f t="shared" si="48"/>
        <v>0</v>
      </c>
      <c r="L108" s="16">
        <f t="shared" si="48"/>
        <v>80000</v>
      </c>
      <c r="M108" s="19">
        <f t="shared" si="48"/>
        <v>0</v>
      </c>
    </row>
    <row r="109" spans="1:13" ht="29.25" customHeight="1" x14ac:dyDescent="0.2">
      <c r="A109" s="12"/>
      <c r="B109" s="42" t="s">
        <v>45</v>
      </c>
      <c r="C109" s="22" t="s">
        <v>25</v>
      </c>
      <c r="D109" s="21" t="s">
        <v>120</v>
      </c>
      <c r="E109" s="21" t="s">
        <v>13</v>
      </c>
      <c r="F109" s="23" t="s">
        <v>23</v>
      </c>
      <c r="G109" s="14">
        <v>870</v>
      </c>
      <c r="H109" s="16">
        <v>80000</v>
      </c>
      <c r="I109" s="17">
        <v>0</v>
      </c>
      <c r="J109" s="16">
        <v>80000</v>
      </c>
      <c r="K109" s="17">
        <v>0</v>
      </c>
      <c r="L109" s="16">
        <v>80000</v>
      </c>
      <c r="M109" s="18">
        <v>0</v>
      </c>
    </row>
    <row r="110" spans="1:13" ht="31.5" x14ac:dyDescent="0.2">
      <c r="A110" s="12" t="s">
        <v>117</v>
      </c>
      <c r="B110" s="46" t="s">
        <v>116</v>
      </c>
      <c r="C110" s="22" t="s">
        <v>25</v>
      </c>
      <c r="D110" s="21" t="s">
        <v>120</v>
      </c>
      <c r="E110" s="21" t="s">
        <v>13</v>
      </c>
      <c r="F110" s="23" t="s">
        <v>24</v>
      </c>
      <c r="G110" s="14"/>
      <c r="H110" s="16">
        <f>H111</f>
        <v>609788</v>
      </c>
      <c r="I110" s="16">
        <f t="shared" ref="I110:M110" si="49">I111</f>
        <v>0</v>
      </c>
      <c r="J110" s="16">
        <f t="shared" si="49"/>
        <v>0</v>
      </c>
      <c r="K110" s="16">
        <f t="shared" si="49"/>
        <v>0</v>
      </c>
      <c r="L110" s="16">
        <f t="shared" si="49"/>
        <v>100000</v>
      </c>
      <c r="M110" s="19">
        <f t="shared" si="49"/>
        <v>0</v>
      </c>
    </row>
    <row r="111" spans="1:13" ht="63" x14ac:dyDescent="0.2">
      <c r="A111" s="12"/>
      <c r="B111" s="42" t="s">
        <v>103</v>
      </c>
      <c r="C111" s="22" t="s">
        <v>25</v>
      </c>
      <c r="D111" s="21" t="s">
        <v>120</v>
      </c>
      <c r="E111" s="21" t="s">
        <v>13</v>
      </c>
      <c r="F111" s="23" t="s">
        <v>24</v>
      </c>
      <c r="G111" s="14">
        <v>240</v>
      </c>
      <c r="H111" s="16">
        <v>609788</v>
      </c>
      <c r="I111" s="17">
        <v>0</v>
      </c>
      <c r="J111" s="16">
        <v>0</v>
      </c>
      <c r="K111" s="17">
        <v>0</v>
      </c>
      <c r="L111" s="16">
        <v>100000</v>
      </c>
      <c r="M111" s="18">
        <v>0</v>
      </c>
    </row>
    <row r="112" spans="1:13" ht="47.25" x14ac:dyDescent="0.2">
      <c r="A112" s="12" t="s">
        <v>118</v>
      </c>
      <c r="B112" s="46" t="s">
        <v>119</v>
      </c>
      <c r="C112" s="22" t="s">
        <v>25</v>
      </c>
      <c r="D112" s="21" t="s">
        <v>120</v>
      </c>
      <c r="E112" s="21" t="s">
        <v>13</v>
      </c>
      <c r="F112" s="23" t="s">
        <v>112</v>
      </c>
      <c r="G112" s="14"/>
      <c r="H112" s="16">
        <f>H113</f>
        <v>164742.03</v>
      </c>
      <c r="I112" s="16">
        <f t="shared" ref="I112:M112" si="50">I113</f>
        <v>0</v>
      </c>
      <c r="J112" s="16">
        <f t="shared" si="50"/>
        <v>150000</v>
      </c>
      <c r="K112" s="16">
        <f t="shared" si="50"/>
        <v>0</v>
      </c>
      <c r="L112" s="16">
        <f t="shared" si="50"/>
        <v>150000</v>
      </c>
      <c r="M112" s="19">
        <f t="shared" si="50"/>
        <v>0</v>
      </c>
    </row>
    <row r="113" spans="1:13" ht="63" x14ac:dyDescent="0.2">
      <c r="A113" s="12"/>
      <c r="B113" s="42" t="s">
        <v>103</v>
      </c>
      <c r="C113" s="22" t="s">
        <v>25</v>
      </c>
      <c r="D113" s="21" t="s">
        <v>120</v>
      </c>
      <c r="E113" s="21" t="s">
        <v>13</v>
      </c>
      <c r="F113" s="23" t="s">
        <v>112</v>
      </c>
      <c r="G113" s="14">
        <v>240</v>
      </c>
      <c r="H113" s="16">
        <v>164742.03</v>
      </c>
      <c r="I113" s="17">
        <v>0</v>
      </c>
      <c r="J113" s="16">
        <v>150000</v>
      </c>
      <c r="K113" s="17">
        <v>0</v>
      </c>
      <c r="L113" s="16">
        <v>150000</v>
      </c>
      <c r="M113" s="18">
        <v>0</v>
      </c>
    </row>
    <row r="114" spans="1:13" ht="78.75" x14ac:dyDescent="0.2">
      <c r="A114" s="12" t="s">
        <v>151</v>
      </c>
      <c r="B114" s="42" t="s">
        <v>152</v>
      </c>
      <c r="C114" s="22" t="s">
        <v>25</v>
      </c>
      <c r="D114" s="21" t="s">
        <v>120</v>
      </c>
      <c r="E114" s="21" t="s">
        <v>155</v>
      </c>
      <c r="F114" s="23" t="s">
        <v>15</v>
      </c>
      <c r="G114" s="14"/>
      <c r="H114" s="16">
        <f>H115</f>
        <v>590.79999999999995</v>
      </c>
      <c r="I114" s="16">
        <f t="shared" ref="I114:M115" si="51">I115</f>
        <v>0</v>
      </c>
      <c r="J114" s="16">
        <f t="shared" si="51"/>
        <v>0</v>
      </c>
      <c r="K114" s="16">
        <f t="shared" si="51"/>
        <v>0</v>
      </c>
      <c r="L114" s="16">
        <f t="shared" si="51"/>
        <v>0</v>
      </c>
      <c r="M114" s="16">
        <f t="shared" si="51"/>
        <v>0</v>
      </c>
    </row>
    <row r="115" spans="1:13" ht="47.25" x14ac:dyDescent="0.2">
      <c r="A115" s="12"/>
      <c r="B115" s="42" t="s">
        <v>153</v>
      </c>
      <c r="C115" s="22" t="s">
        <v>25</v>
      </c>
      <c r="D115" s="21" t="s">
        <v>120</v>
      </c>
      <c r="E115" s="21" t="s">
        <v>155</v>
      </c>
      <c r="F115" s="23" t="s">
        <v>13</v>
      </c>
      <c r="G115" s="14"/>
      <c r="H115" s="16">
        <f>H116</f>
        <v>590.79999999999995</v>
      </c>
      <c r="I115" s="16">
        <f t="shared" si="51"/>
        <v>0</v>
      </c>
      <c r="J115" s="16">
        <f t="shared" si="51"/>
        <v>0</v>
      </c>
      <c r="K115" s="16">
        <f t="shared" si="51"/>
        <v>0</v>
      </c>
      <c r="L115" s="16">
        <f t="shared" si="51"/>
        <v>0</v>
      </c>
      <c r="M115" s="16">
        <f t="shared" si="51"/>
        <v>0</v>
      </c>
    </row>
    <row r="116" spans="1:13" ht="31.5" x14ac:dyDescent="0.2">
      <c r="A116" s="12"/>
      <c r="B116" s="42" t="s">
        <v>154</v>
      </c>
      <c r="C116" s="22" t="s">
        <v>25</v>
      </c>
      <c r="D116" s="21" t="s">
        <v>120</v>
      </c>
      <c r="E116" s="21" t="s">
        <v>155</v>
      </c>
      <c r="F116" s="23" t="s">
        <v>13</v>
      </c>
      <c r="G116" s="14">
        <v>540</v>
      </c>
      <c r="H116" s="16">
        <v>590.79999999999995</v>
      </c>
      <c r="I116" s="17">
        <v>0</v>
      </c>
      <c r="J116" s="16">
        <v>0</v>
      </c>
      <c r="K116" s="17">
        <v>0</v>
      </c>
      <c r="L116" s="16">
        <v>0</v>
      </c>
      <c r="M116" s="18">
        <v>0</v>
      </c>
    </row>
    <row r="117" spans="1:13" ht="30" customHeight="1" x14ac:dyDescent="0.25">
      <c r="A117" s="59"/>
      <c r="B117" s="47" t="s">
        <v>46</v>
      </c>
      <c r="C117" s="86"/>
      <c r="D117" s="87"/>
      <c r="E117" s="87"/>
      <c r="F117" s="88"/>
      <c r="G117" s="48"/>
      <c r="H117" s="49">
        <f t="shared" ref="H117:M117" si="52">H22</f>
        <v>53378552.089999996</v>
      </c>
      <c r="I117" s="49">
        <f t="shared" si="52"/>
        <v>22552742.16</v>
      </c>
      <c r="J117" s="49">
        <f t="shared" si="52"/>
        <v>23182757.300000001</v>
      </c>
      <c r="K117" s="49">
        <f t="shared" si="52"/>
        <v>797118</v>
      </c>
      <c r="L117" s="49">
        <f t="shared" si="52"/>
        <v>24668478.100000001</v>
      </c>
      <c r="M117" s="49">
        <f t="shared" si="52"/>
        <v>797118</v>
      </c>
    </row>
    <row r="121" spans="1:13" x14ac:dyDescent="0.2">
      <c r="H121" s="50"/>
    </row>
  </sheetData>
  <mergeCells count="30">
    <mergeCell ref="C117:F117"/>
    <mergeCell ref="C21:F21"/>
    <mergeCell ref="K4:M4"/>
    <mergeCell ref="K5:M5"/>
    <mergeCell ref="K6:M6"/>
    <mergeCell ref="K7:M7"/>
    <mergeCell ref="K8:M8"/>
    <mergeCell ref="K9:M9"/>
    <mergeCell ref="A12:M12"/>
    <mergeCell ref="A13:M13"/>
    <mergeCell ref="A14:M14"/>
    <mergeCell ref="A15:M15"/>
    <mergeCell ref="A16:M16"/>
    <mergeCell ref="D7:G7"/>
    <mergeCell ref="D6:F6"/>
    <mergeCell ref="A9:F9"/>
    <mergeCell ref="A18:A20"/>
    <mergeCell ref="B18:B20"/>
    <mergeCell ref="C18:G19"/>
    <mergeCell ref="H18:M18"/>
    <mergeCell ref="H19:I19"/>
    <mergeCell ref="J19:K19"/>
    <mergeCell ref="L19:M19"/>
    <mergeCell ref="C20:F20"/>
    <mergeCell ref="A10:F10"/>
    <mergeCell ref="D1:F1"/>
    <mergeCell ref="D3:F3"/>
    <mergeCell ref="D4:F4"/>
    <mergeCell ref="D5:F5"/>
    <mergeCell ref="D2:F2"/>
  </mergeCells>
  <pageMargins left="0.70866141732283472" right="0.70866141732283472" top="0.74803149606299213" bottom="0.74803149606299213" header="0.31496062992125984" footer="0.31496062992125984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2015-01-22T04:38:47Z</cp:lastPrinted>
  <dcterms:created xsi:type="dcterms:W3CDTF">2012-11-05T08:57:06Z</dcterms:created>
  <dcterms:modified xsi:type="dcterms:W3CDTF">2015-04-23T05:08:27Z</dcterms:modified>
</cp:coreProperties>
</file>