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05" windowWidth="15480" windowHeight="88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35" i="1"/>
  <c r="I25"/>
  <c r="I69" l="1"/>
  <c r="I96" l="1"/>
  <c r="H96"/>
  <c r="J152"/>
  <c r="H166"/>
  <c r="H165" s="1"/>
  <c r="I166"/>
  <c r="J166"/>
  <c r="I165"/>
  <c r="J165"/>
  <c r="H167"/>
  <c r="I60" l="1"/>
  <c r="I155" l="1"/>
  <c r="H161"/>
  <c r="I121" l="1"/>
  <c r="I81"/>
  <c r="I63"/>
  <c r="I116" l="1"/>
  <c r="I115" s="1"/>
  <c r="I114"/>
  <c r="I97"/>
  <c r="J97"/>
  <c r="H97"/>
  <c r="H163" l="1"/>
  <c r="I163"/>
  <c r="J163"/>
  <c r="I162"/>
  <c r="J162"/>
  <c r="H162"/>
  <c r="H160"/>
  <c r="H159" s="1"/>
  <c r="I160"/>
  <c r="I159" s="1"/>
  <c r="J160"/>
  <c r="J159"/>
  <c r="H157"/>
  <c r="H156" s="1"/>
  <c r="I157"/>
  <c r="J157"/>
  <c r="I156"/>
  <c r="J156"/>
  <c r="H37" l="1"/>
  <c r="H36" s="1"/>
  <c r="I37"/>
  <c r="I36" s="1"/>
  <c r="I45" l="1"/>
  <c r="I46"/>
  <c r="J42"/>
  <c r="I66"/>
  <c r="I109" l="1"/>
  <c r="I106"/>
  <c r="H124" l="1"/>
  <c r="I124"/>
  <c r="H88" l="1"/>
  <c r="H87" s="1"/>
  <c r="I88"/>
  <c r="I87"/>
  <c r="I65"/>
  <c r="I64" s="1"/>
  <c r="J65"/>
  <c r="J64"/>
  <c r="H66"/>
  <c r="H65" s="1"/>
  <c r="H64" s="1"/>
  <c r="I154" l="1"/>
  <c r="I153" s="1"/>
  <c r="I152" s="1"/>
  <c r="J154"/>
  <c r="J153" s="1"/>
  <c r="H155"/>
  <c r="H154" s="1"/>
  <c r="H153" s="1"/>
  <c r="I126"/>
  <c r="H102"/>
  <c r="H101" s="1"/>
  <c r="I102"/>
  <c r="J102"/>
  <c r="I101"/>
  <c r="J101"/>
  <c r="H103"/>
  <c r="I78"/>
  <c r="H45"/>
  <c r="H46"/>
  <c r="I44"/>
  <c r="H44" s="1"/>
  <c r="J40"/>
  <c r="J39" s="1"/>
  <c r="H42"/>
  <c r="H41"/>
  <c r="H40" s="1"/>
  <c r="H39" s="1"/>
  <c r="I40"/>
  <c r="I39"/>
  <c r="I34"/>
  <c r="J34"/>
  <c r="H152" l="1"/>
  <c r="I43"/>
  <c r="J22"/>
  <c r="J21"/>
  <c r="H114"/>
  <c r="H43" l="1"/>
  <c r="H138"/>
  <c r="I138"/>
  <c r="I131"/>
  <c r="J131"/>
  <c r="H132"/>
  <c r="H131" s="1"/>
  <c r="H126" l="1"/>
  <c r="I125" l="1"/>
  <c r="H125"/>
  <c r="I27"/>
  <c r="I26" s="1"/>
  <c r="I31"/>
  <c r="I30" s="1"/>
  <c r="J31"/>
  <c r="J30"/>
  <c r="H32"/>
  <c r="H31" s="1"/>
  <c r="H30" s="1"/>
  <c r="H28"/>
  <c r="H27" s="1"/>
  <c r="H26" s="1"/>
  <c r="H25"/>
  <c r="I108"/>
  <c r="I170"/>
  <c r="I169" s="1"/>
  <c r="I168" s="1"/>
  <c r="I151" s="1"/>
  <c r="J170"/>
  <c r="J169"/>
  <c r="H171"/>
  <c r="H170" s="1"/>
  <c r="H169" s="1"/>
  <c r="H168" s="1"/>
  <c r="H151" s="1"/>
  <c r="I173"/>
  <c r="J173"/>
  <c r="J172" s="1"/>
  <c r="I172"/>
  <c r="H173"/>
  <c r="H172" s="1"/>
  <c r="J168" l="1"/>
  <c r="J151" s="1"/>
  <c r="H109"/>
  <c r="H108" s="1"/>
  <c r="J142"/>
  <c r="J141" s="1"/>
  <c r="H130" l="1"/>
  <c r="H121"/>
  <c r="H116"/>
  <c r="H106"/>
  <c r="H78"/>
  <c r="H63"/>
  <c r="I62"/>
  <c r="H60"/>
  <c r="H137" l="1"/>
  <c r="I135"/>
  <c r="H135" s="1"/>
  <c r="I118"/>
  <c r="J118"/>
  <c r="H119"/>
  <c r="H118" s="1"/>
  <c r="H81"/>
  <c r="H80" s="1"/>
  <c r="H69"/>
  <c r="H35"/>
  <c r="H34" s="1"/>
  <c r="I59" l="1"/>
  <c r="H59"/>
  <c r="I33"/>
  <c r="H33"/>
  <c r="J33"/>
  <c r="H149" l="1"/>
  <c r="I148"/>
  <c r="J148"/>
  <c r="H145"/>
  <c r="I145"/>
  <c r="I143"/>
  <c r="J143"/>
  <c r="H144"/>
  <c r="H143" s="1"/>
  <c r="I141"/>
  <c r="H142"/>
  <c r="H141" s="1"/>
  <c r="J140" l="1"/>
  <c r="H140" s="1"/>
  <c r="I77"/>
  <c r="I68"/>
  <c r="J138"/>
  <c r="H129"/>
  <c r="H128" s="1"/>
  <c r="I129"/>
  <c r="I128" s="1"/>
  <c r="J129"/>
  <c r="J128" s="1"/>
  <c r="I136"/>
  <c r="J136"/>
  <c r="H136"/>
  <c r="I134"/>
  <c r="J134"/>
  <c r="H134"/>
  <c r="J123"/>
  <c r="I123"/>
  <c r="I122" s="1"/>
  <c r="H123"/>
  <c r="H122" s="1"/>
  <c r="H120"/>
  <c r="H117" s="1"/>
  <c r="I120"/>
  <c r="I117" s="1"/>
  <c r="J120"/>
  <c r="J117" s="1"/>
  <c r="J115"/>
  <c r="H115"/>
  <c r="I113"/>
  <c r="H113"/>
  <c r="I107"/>
  <c r="H105"/>
  <c r="H104" s="1"/>
  <c r="I105"/>
  <c r="I104" s="1"/>
  <c r="J105"/>
  <c r="J104" s="1"/>
  <c r="J100" s="1"/>
  <c r="J99" s="1"/>
  <c r="H91"/>
  <c r="I91"/>
  <c r="J91"/>
  <c r="J90" s="1"/>
  <c r="J86" s="1"/>
  <c r="H84"/>
  <c r="H83" s="1"/>
  <c r="I84"/>
  <c r="I83" s="1"/>
  <c r="I82" s="1"/>
  <c r="J84"/>
  <c r="J83" s="1"/>
  <c r="J82" s="1"/>
  <c r="H79"/>
  <c r="I79"/>
  <c r="J80"/>
  <c r="J79" s="1"/>
  <c r="H77"/>
  <c r="H76" s="1"/>
  <c r="H62"/>
  <c r="H61" s="1"/>
  <c r="I61"/>
  <c r="J62"/>
  <c r="J61" s="1"/>
  <c r="J57" s="1"/>
  <c r="J47" s="1"/>
  <c r="J26"/>
  <c r="I24"/>
  <c r="J24"/>
  <c r="H24"/>
  <c r="H90" l="1"/>
  <c r="H86" s="1"/>
  <c r="I86"/>
  <c r="I90"/>
  <c r="I100"/>
  <c r="H100" s="1"/>
  <c r="J111"/>
  <c r="J110" s="1"/>
  <c r="J20" s="1"/>
  <c r="I112"/>
  <c r="I133"/>
  <c r="H133"/>
  <c r="I58"/>
  <c r="J175" l="1"/>
  <c r="H58"/>
  <c r="H55" l="1"/>
  <c r="H107"/>
  <c r="I48"/>
  <c r="H48"/>
  <c r="I49"/>
  <c r="I29"/>
  <c r="I99" l="1"/>
  <c r="H99"/>
  <c r="H148" l="1"/>
  <c r="I140"/>
  <c r="I111" s="1"/>
  <c r="I110" s="1"/>
  <c r="I67"/>
  <c r="H67"/>
  <c r="H57" s="1"/>
  <c r="I55"/>
  <c r="I53"/>
  <c r="H112"/>
  <c r="H111" s="1"/>
  <c r="H110" s="1"/>
  <c r="I94"/>
  <c r="I93" s="1"/>
  <c r="H94"/>
  <c r="H93" s="1"/>
  <c r="H82"/>
  <c r="I76"/>
  <c r="I75" s="1"/>
  <c r="H75"/>
  <c r="I72"/>
  <c r="I71" s="1"/>
  <c r="I70" s="1"/>
  <c r="H72"/>
  <c r="H71" s="1"/>
  <c r="H70" s="1"/>
  <c r="I51"/>
  <c r="I23"/>
  <c r="I22" s="1"/>
  <c r="H23"/>
  <c r="I21" l="1"/>
  <c r="H22"/>
  <c r="H21" s="1"/>
  <c r="I57"/>
  <c r="I47" s="1"/>
  <c r="H74"/>
  <c r="H47"/>
  <c r="I74"/>
  <c r="I20" l="1"/>
  <c r="H20" s="1"/>
  <c r="H175" s="1"/>
  <c r="I175" l="1"/>
</calcChain>
</file>

<file path=xl/sharedStrings.xml><?xml version="1.0" encoding="utf-8"?>
<sst xmlns="http://schemas.openxmlformats.org/spreadsheetml/2006/main" count="868" uniqueCount="171">
  <si>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</si>
  <si>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</si>
  <si>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</si>
  <si>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</si>
  <si>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</si>
  <si>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</si>
  <si>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</si>
  <si>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</si>
  <si>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</si>
  <si>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</si>
  <si>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</si>
  <si>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</si>
  <si>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</si>
  <si>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</si>
  <si>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</si>
  <si>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</si>
  <si>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</si>
  <si>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</si>
  <si>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</si>
  <si>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</si>
  <si>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</si>
  <si>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</si>
  <si>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</si>
  <si>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</si>
  <si>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</si>
  <si>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</si>
  <si>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</si>
  <si>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</si>
  <si>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</si>
  <si>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</si>
  <si>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</si>
  <si>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</si>
  <si>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</si>
  <si>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</si>
  <si>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</si>
  <si>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</si>
  <si>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</si>
  <si>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</si>
  <si>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</si>
  <si>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</si>
  <si>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</si>
  <si>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</si>
  <si>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</si>
  <si>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</si>
  <si>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</si>
  <si>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</si>
  <si>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</si>
  <si>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</si>
  <si>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</si>
  <si>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</si>
  <si>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</si>
  <si>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</si>
  <si>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</si>
  <si>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</si>
  <si>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</si>
  <si>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</si>
  <si>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</si>
  <si>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</si>
  <si>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</si>
  <si>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</si>
  <si>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</si>
  <si>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</si>
  <si>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</si>
  <si>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</si>
  <si>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</si>
  <si>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</si>
  <si>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</si>
  <si>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</si>
  <si>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</si>
  <si>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</si>
  <si>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</si>
  <si>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</si>
  <si>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</si>
  <si>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</si>
  <si>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</si>
  <si>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</si>
  <si>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</si>
  <si>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</si>
  <si>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</si>
  <si>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</si>
  <si>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</si>
  <si>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</si>
  <si>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</si>
  <si>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</si>
  <si>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</si>
  <si>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</si>
  <si>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</si>
  <si>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</si>
  <si>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</si>
  <si>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</si>
  <si>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</si>
  <si>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</si>
  <si>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</si>
  <si>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</si>
  <si>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</si>
  <si>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</si>
  <si>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</si>
  <si>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</si>
  <si>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</si>
  <si>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</si>
  <si>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</si>
  <si>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</si>
  <si>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</si>
  <si>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</si>
  <si>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</si>
  <si>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</si>
  <si>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</si>
  <si>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</si>
  <si>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</si>
  <si>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</si>
  <si>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</si>
  <si>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</si>
  <si>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</si>
  <si>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</si>
  <si>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</si>
  <si>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</si>
  <si>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</si>
  <si>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</si>
  <si>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</si>
  <si>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</si>
  <si>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</si>
  <si>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</si>
  <si>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</si>
  <si>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</si>
  <si>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Приложение № 4</t>
  </si>
  <si>
    <t>20040</t>
  </si>
  <si>
    <t>51182</t>
  </si>
  <si>
    <t>1.7.</t>
  </si>
  <si>
    <t>7</t>
  </si>
  <si>
    <t>Реализация отдельных полномочий по решению вопросов местного значения</t>
  </si>
  <si>
    <t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объекта: Водоснабжение д.Петровка Лузинского муниципального района Омской области)</t>
  </si>
  <si>
    <t>L0183</t>
  </si>
  <si>
    <t>Капитальные вложения в объекты недвижимого имущества государственной (муниципальной) собственности</t>
  </si>
  <si>
    <t>50183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</si>
  <si>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</si>
  <si>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1.7.1.</t>
  </si>
  <si>
    <t>1.7.1.1.</t>
  </si>
  <si>
    <t>Капитальный ремонт, ремонт автомобильных дорог общего пользования местного значения в поселениях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</si>
  <si>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Сибирская)</t>
  </si>
  <si>
    <t>Иные закупки товаров, работ и услуг для обеспечения государственных  (муниципальных) нужд. Ремонт автомобильных дорог в деревне Петровка (ул. Советская)</t>
  </si>
  <si>
    <t>70340</t>
  </si>
  <si>
    <t>S0340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</si>
  <si>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</si>
  <si>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полномочий в сфере газоснабжения населения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</si>
  <si>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</si>
  <si>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</si>
  <si>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10050</t>
  </si>
  <si>
    <t>Подпрограмма "Организация мероприятий по осущесвтлению части полномочий в соответствии с заключенными соглашениями"</t>
  </si>
  <si>
    <t>Бюджетные инвестиции в объекты капитального строительства государственной (муниципальной) собственности</t>
  </si>
  <si>
    <t>10020</t>
  </si>
  <si>
    <t>1.1.1.5.</t>
  </si>
  <si>
    <t>1.1.1.6.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</si>
  <si>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</si>
  <si>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Выполнение части полномойи в сфере водоснабжения населения и водоотведения</t>
  </si>
  <si>
    <t>10060</t>
  </si>
  <si>
    <t>1.7.2.</t>
  </si>
  <si>
    <t>1.7.2.1.</t>
  </si>
  <si>
    <t>1.7.1.2.</t>
  </si>
  <si>
    <t>1.7.1.3.</t>
  </si>
  <si>
    <t>1.7.1.4.</t>
  </si>
  <si>
    <t>Межбюджетные траснферты</t>
  </si>
  <si>
    <t>Иные межбюджетные трансферты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</si>
  <si>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</si>
  <si>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R0183</t>
  </si>
  <si>
    <t>Строительство и реконструкция поселковых водопроводов (строительство объекта: Водоснабжение д. Петровка Лузинского сельского поселения Омской области)</t>
  </si>
  <si>
    <t>Строительство многофункциональной строительной площадки в с. Лузино</t>
  </si>
  <si>
    <t>к решениею Совета Лузинского сельского поселения</t>
  </si>
  <si>
    <t>"О внесении изменений в решение Совета Лузинского сельского поселения</t>
  </si>
  <si>
    <t>от 16.12.2015 № 43 "О бюджете Лузинского сельского поселения</t>
  </si>
  <si>
    <t>Омского муниципального района Омской области на 2016 год"</t>
  </si>
  <si>
    <t>от 08.12.2016 № 34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</si>
</sst>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7" fillId="2" borderId="1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7" xfId="1" applyNumberFormat="1" applyFont="1" applyFill="1" applyBorder="1" applyAlignment="1" applyProtection="1">
      <alignment horizontal="left" vertical="top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2" borderId="7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2"/>
  <sheetViews>
    <sheetView tabSelected="1" workbookViewId="0">
      <selection activeCell="D6" sqref="D6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101"/>
      <c r="E1" s="100"/>
      <c r="F1" s="100"/>
      <c r="G1" s="3"/>
    </row>
    <row r="2" spans="1:13" ht="18.75" hidden="1">
      <c r="A2" s="1"/>
      <c r="B2" s="2"/>
      <c r="D2" s="101"/>
      <c r="E2" s="102"/>
      <c r="F2" s="102"/>
      <c r="G2" s="4"/>
    </row>
    <row r="3" spans="1:13" ht="18.75" hidden="1">
      <c r="A3" s="1"/>
      <c r="B3" s="2"/>
      <c r="C3" s="2"/>
      <c r="D3" s="99"/>
      <c r="E3" s="100"/>
      <c r="F3" s="100"/>
      <c r="G3" s="4"/>
    </row>
    <row r="4" spans="1:13" ht="18.75">
      <c r="A4" s="1"/>
      <c r="B4" s="77"/>
      <c r="C4" s="77"/>
      <c r="D4" s="99"/>
      <c r="E4" s="100"/>
      <c r="F4" s="100"/>
      <c r="G4" s="76"/>
      <c r="J4" s="41" t="s">
        <v>124</v>
      </c>
      <c r="K4" s="42"/>
      <c r="L4" s="42"/>
    </row>
    <row r="5" spans="1:13" ht="18.75">
      <c r="A5" s="1"/>
      <c r="B5" s="77"/>
      <c r="C5" s="77"/>
      <c r="D5" s="99"/>
      <c r="E5" s="100"/>
      <c r="F5" s="100"/>
      <c r="G5" s="42"/>
      <c r="J5" s="41" t="s">
        <v>166</v>
      </c>
      <c r="K5" s="43"/>
      <c r="L5" s="43"/>
    </row>
    <row r="6" spans="1:13" ht="18.75">
      <c r="A6" s="1"/>
      <c r="B6" s="77"/>
      <c r="C6" s="77"/>
      <c r="D6" s="103"/>
      <c r="E6" s="74"/>
      <c r="F6" s="74"/>
      <c r="G6" s="42"/>
      <c r="J6" s="75" t="s">
        <v>167</v>
      </c>
      <c r="K6" s="42"/>
      <c r="L6" s="42"/>
    </row>
    <row r="7" spans="1:13" ht="18.75">
      <c r="A7" s="1"/>
      <c r="B7" s="77"/>
      <c r="C7" s="77"/>
      <c r="D7" s="104"/>
      <c r="E7" s="104"/>
      <c r="F7" s="104"/>
      <c r="G7" s="104"/>
      <c r="H7" s="104"/>
      <c r="J7" s="75" t="s">
        <v>168</v>
      </c>
      <c r="K7" s="42"/>
      <c r="L7" s="42"/>
    </row>
    <row r="8" spans="1:13" ht="18.75">
      <c r="A8" s="1"/>
      <c r="B8" s="77"/>
      <c r="C8" s="77"/>
      <c r="D8" s="1"/>
      <c r="E8" s="1"/>
      <c r="F8" s="1"/>
      <c r="H8" s="105" t="s">
        <v>169</v>
      </c>
      <c r="I8" s="105"/>
      <c r="J8" s="105"/>
      <c r="K8" s="42"/>
      <c r="L8" s="42"/>
    </row>
    <row r="9" spans="1:13" ht="24.75" customHeight="1">
      <c r="A9" s="91"/>
      <c r="B9" s="91"/>
      <c r="C9" s="91"/>
      <c r="D9" s="91"/>
      <c r="E9" s="91"/>
      <c r="F9" s="91"/>
      <c r="J9" s="75" t="s">
        <v>170</v>
      </c>
      <c r="K9" s="42"/>
      <c r="L9" s="42"/>
    </row>
    <row r="10" spans="1:13" ht="33.75" hidden="1" customHeight="1">
      <c r="A10" s="98"/>
      <c r="B10" s="98"/>
      <c r="C10" s="98"/>
      <c r="D10" s="98"/>
      <c r="E10" s="98"/>
      <c r="F10" s="98"/>
    </row>
    <row r="11" spans="1:13" ht="33" hidden="1" customHeight="1">
      <c r="A11" s="5"/>
      <c r="B11" s="5"/>
      <c r="C11" s="5"/>
      <c r="D11" s="5"/>
      <c r="E11" s="5"/>
      <c r="F11" s="6"/>
    </row>
    <row r="12" spans="1:13" ht="32.25" customHeight="1">
      <c r="A12" s="96" t="s">
        <v>1</v>
      </c>
      <c r="B12" s="96"/>
      <c r="C12" s="96"/>
      <c r="D12" s="96"/>
      <c r="E12" s="96"/>
      <c r="F12" s="96"/>
      <c r="G12" s="96"/>
      <c r="H12" s="96"/>
      <c r="I12" s="96"/>
      <c r="J12" s="96"/>
      <c r="K12" s="47"/>
      <c r="L12" s="47"/>
      <c r="M12" s="47"/>
    </row>
    <row r="13" spans="1:13" ht="58.5" customHeight="1">
      <c r="A13" s="97" t="s">
        <v>123</v>
      </c>
      <c r="B13" s="97"/>
      <c r="C13" s="97"/>
      <c r="D13" s="97"/>
      <c r="E13" s="97"/>
      <c r="F13" s="97"/>
      <c r="G13" s="97"/>
      <c r="H13" s="97"/>
      <c r="I13" s="97"/>
      <c r="J13" s="97"/>
      <c r="K13" s="65"/>
      <c r="L13" s="47"/>
      <c r="M13" s="47"/>
    </row>
    <row r="14" spans="1:13" ht="19.5" customHeight="1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47"/>
      <c r="L14" s="47"/>
      <c r="M14" s="47"/>
    </row>
    <row r="15" spans="1:13" ht="18.75">
      <c r="A15" s="7"/>
      <c r="B15" s="7"/>
      <c r="C15" s="7"/>
      <c r="D15" s="8"/>
      <c r="E15" s="8"/>
      <c r="F15" s="7"/>
      <c r="G15" s="7"/>
      <c r="H15" s="7"/>
      <c r="I15" s="7"/>
      <c r="J15" s="7"/>
      <c r="K15" s="7"/>
      <c r="L15" s="7"/>
      <c r="M15" s="7"/>
    </row>
    <row r="16" spans="1:13" ht="45.75" customHeight="1">
      <c r="A16" s="88" t="s">
        <v>0</v>
      </c>
      <c r="B16" s="93" t="s">
        <v>24</v>
      </c>
      <c r="C16" s="93" t="s">
        <v>23</v>
      </c>
      <c r="D16" s="93"/>
      <c r="E16" s="93"/>
      <c r="F16" s="93"/>
      <c r="G16" s="93"/>
      <c r="H16" s="78" t="s">
        <v>2</v>
      </c>
      <c r="I16" s="81" t="s">
        <v>120</v>
      </c>
      <c r="J16" s="82"/>
    </row>
    <row r="17" spans="1:11" ht="2.25" customHeight="1">
      <c r="A17" s="88"/>
      <c r="B17" s="93"/>
      <c r="C17" s="93"/>
      <c r="D17" s="93"/>
      <c r="E17" s="93"/>
      <c r="F17" s="93"/>
      <c r="G17" s="93"/>
      <c r="H17" s="79"/>
      <c r="I17" s="83"/>
      <c r="J17" s="84"/>
    </row>
    <row r="18" spans="1:11" ht="105.75" customHeight="1">
      <c r="A18" s="92"/>
      <c r="B18" s="94"/>
      <c r="C18" s="95" t="s">
        <v>3</v>
      </c>
      <c r="D18" s="95"/>
      <c r="E18" s="95"/>
      <c r="F18" s="95"/>
      <c r="G18" s="45" t="s">
        <v>4</v>
      </c>
      <c r="H18" s="80"/>
      <c r="I18" s="61" t="s">
        <v>121</v>
      </c>
      <c r="J18" s="62" t="s">
        <v>122</v>
      </c>
    </row>
    <row r="19" spans="1:11" ht="23.25" customHeight="1">
      <c r="A19" s="44">
        <v>1</v>
      </c>
      <c r="B19" s="39">
        <v>2</v>
      </c>
      <c r="C19" s="88">
        <v>3</v>
      </c>
      <c r="D19" s="89"/>
      <c r="E19" s="89"/>
      <c r="F19" s="90"/>
      <c r="G19" s="45">
        <v>4</v>
      </c>
      <c r="H19" s="44">
        <v>5</v>
      </c>
      <c r="I19" s="63"/>
      <c r="J19" s="64"/>
    </row>
    <row r="20" spans="1:11" ht="147.75" customHeight="1">
      <c r="A20" s="19" t="s">
        <v>5</v>
      </c>
      <c r="B20" s="20" t="s">
        <v>18</v>
      </c>
      <c r="C20" s="48" t="s">
        <v>15</v>
      </c>
      <c r="D20" s="49" t="s">
        <v>7</v>
      </c>
      <c r="E20" s="49" t="s">
        <v>8</v>
      </c>
      <c r="F20" s="50" t="s">
        <v>106</v>
      </c>
      <c r="G20" s="21" t="s">
        <v>9</v>
      </c>
      <c r="H20" s="22">
        <f>I20+J20</f>
        <v>33048712.050000001</v>
      </c>
      <c r="I20" s="22">
        <f>I21+I47+I74+I99+I110+I151</f>
        <v>23579853.960000001</v>
      </c>
      <c r="J20" s="56">
        <f>J21+J47+J74+J99+J110+J151</f>
        <v>9468858.0899999999</v>
      </c>
      <c r="K20" s="38"/>
    </row>
    <row r="21" spans="1:11" ht="110.25">
      <c r="A21" s="23" t="s">
        <v>56</v>
      </c>
      <c r="B21" s="20" t="s">
        <v>19</v>
      </c>
      <c r="C21" s="25" t="s">
        <v>15</v>
      </c>
      <c r="D21" s="29" t="s">
        <v>5</v>
      </c>
      <c r="E21" s="29" t="s">
        <v>8</v>
      </c>
      <c r="F21" s="30" t="s">
        <v>106</v>
      </c>
      <c r="G21" s="26" t="s">
        <v>9</v>
      </c>
      <c r="H21" s="27">
        <f>H22</f>
        <v>8354670.6799999997</v>
      </c>
      <c r="I21" s="27">
        <f>I22</f>
        <v>3315667.8800000004</v>
      </c>
      <c r="J21" s="54">
        <f>J39</f>
        <v>5039002.8</v>
      </c>
    </row>
    <row r="22" spans="1:11" ht="53.25" customHeight="1">
      <c r="A22" s="9" t="s">
        <v>57</v>
      </c>
      <c r="B22" s="10" t="s">
        <v>20</v>
      </c>
      <c r="C22" s="17" t="s">
        <v>15</v>
      </c>
      <c r="D22" s="16" t="s">
        <v>5</v>
      </c>
      <c r="E22" s="16" t="s">
        <v>6</v>
      </c>
      <c r="F22" s="18" t="s">
        <v>106</v>
      </c>
      <c r="G22" s="46" t="s">
        <v>9</v>
      </c>
      <c r="H22" s="11">
        <f>I22+J22</f>
        <v>8354670.6799999997</v>
      </c>
      <c r="I22" s="11">
        <f>I23+I26+I30+I33+I43+I36</f>
        <v>3315667.8800000004</v>
      </c>
      <c r="J22" s="54">
        <f>J39</f>
        <v>5039002.8</v>
      </c>
    </row>
    <row r="23" spans="1:11" ht="71.25" customHeight="1">
      <c r="A23" s="9" t="s">
        <v>58</v>
      </c>
      <c r="B23" s="10" t="s">
        <v>40</v>
      </c>
      <c r="C23" s="17" t="s">
        <v>15</v>
      </c>
      <c r="D23" s="16" t="s">
        <v>5</v>
      </c>
      <c r="E23" s="16" t="s">
        <v>6</v>
      </c>
      <c r="F23" s="18" t="s">
        <v>107</v>
      </c>
      <c r="G23" s="46" t="s">
        <v>9</v>
      </c>
      <c r="H23" s="11">
        <f t="shared" ref="H23" si="0">H25</f>
        <v>1546356.04</v>
      </c>
      <c r="I23" s="11">
        <f>I25</f>
        <v>1546356.04</v>
      </c>
      <c r="J23" s="54">
        <v>0</v>
      </c>
    </row>
    <row r="24" spans="1:11" ht="56.25" customHeight="1">
      <c r="A24" s="9"/>
      <c r="B24" s="31" t="s">
        <v>104</v>
      </c>
      <c r="C24" s="17" t="s">
        <v>15</v>
      </c>
      <c r="D24" s="16" t="s">
        <v>5</v>
      </c>
      <c r="E24" s="16" t="s">
        <v>6</v>
      </c>
      <c r="F24" s="18" t="s">
        <v>107</v>
      </c>
      <c r="G24" s="46">
        <v>200</v>
      </c>
      <c r="H24" s="11">
        <f>H25</f>
        <v>1546356.04</v>
      </c>
      <c r="I24" s="11">
        <f t="shared" ref="I24:J24" si="1">I25</f>
        <v>1546356.04</v>
      </c>
      <c r="J24" s="52">
        <f t="shared" si="1"/>
        <v>0</v>
      </c>
    </row>
    <row r="25" spans="1:11" ht="70.5" customHeight="1">
      <c r="A25" s="9" t="s">
        <v>9</v>
      </c>
      <c r="B25" s="31" t="s">
        <v>105</v>
      </c>
      <c r="C25" s="17" t="s">
        <v>15</v>
      </c>
      <c r="D25" s="16" t="s">
        <v>5</v>
      </c>
      <c r="E25" s="16" t="s">
        <v>6</v>
      </c>
      <c r="F25" s="18" t="s">
        <v>107</v>
      </c>
      <c r="G25" s="46">
        <v>240</v>
      </c>
      <c r="H25" s="11">
        <f>I25</f>
        <v>1546356.04</v>
      </c>
      <c r="I25" s="12">
        <f>1094600+200000-100000+150000+200000+41175.26-39419.22</f>
        <v>1546356.04</v>
      </c>
      <c r="J25" s="53">
        <v>0</v>
      </c>
    </row>
    <row r="26" spans="1:11" ht="57.75" customHeight="1">
      <c r="A26" s="9" t="s">
        <v>59</v>
      </c>
      <c r="B26" s="32" t="s">
        <v>100</v>
      </c>
      <c r="C26" s="17" t="s">
        <v>15</v>
      </c>
      <c r="D26" s="16" t="s">
        <v>5</v>
      </c>
      <c r="E26" s="16" t="s">
        <v>6</v>
      </c>
      <c r="F26" s="18" t="s">
        <v>108</v>
      </c>
      <c r="G26" s="46"/>
      <c r="H26" s="11">
        <f>H27</f>
        <v>176990.84</v>
      </c>
      <c r="I26" s="11">
        <f>I27</f>
        <v>176990.84</v>
      </c>
      <c r="J26" s="52">
        <f>J28</f>
        <v>0</v>
      </c>
    </row>
    <row r="27" spans="1:11" ht="57.75" customHeight="1">
      <c r="A27" s="9"/>
      <c r="B27" s="31" t="s">
        <v>104</v>
      </c>
      <c r="C27" s="17" t="s">
        <v>15</v>
      </c>
      <c r="D27" s="16" t="s">
        <v>5</v>
      </c>
      <c r="E27" s="16" t="s">
        <v>6</v>
      </c>
      <c r="F27" s="18" t="s">
        <v>108</v>
      </c>
      <c r="G27" s="46">
        <v>200</v>
      </c>
      <c r="H27" s="11">
        <f>H28</f>
        <v>176990.84</v>
      </c>
      <c r="I27" s="11">
        <f>I28</f>
        <v>176990.84</v>
      </c>
      <c r="J27" s="54">
        <v>0</v>
      </c>
    </row>
    <row r="28" spans="1:11" ht="68.25" customHeight="1">
      <c r="A28" s="9"/>
      <c r="B28" s="31" t="s">
        <v>105</v>
      </c>
      <c r="C28" s="17" t="s">
        <v>15</v>
      </c>
      <c r="D28" s="16" t="s">
        <v>5</v>
      </c>
      <c r="E28" s="16" t="s">
        <v>6</v>
      </c>
      <c r="F28" s="18" t="s">
        <v>108</v>
      </c>
      <c r="G28" s="46">
        <v>240</v>
      </c>
      <c r="H28" s="11">
        <f>I28</f>
        <v>176990.84</v>
      </c>
      <c r="I28" s="12">
        <v>176990.84</v>
      </c>
      <c r="J28" s="54">
        <v>0</v>
      </c>
    </row>
    <row r="29" spans="1:11" ht="69" hidden="1" customHeight="1">
      <c r="A29" s="9" t="s">
        <v>60</v>
      </c>
      <c r="B29" s="32" t="s">
        <v>37</v>
      </c>
      <c r="C29" s="17" t="s">
        <v>15</v>
      </c>
      <c r="D29" s="16" t="s">
        <v>5</v>
      </c>
      <c r="E29" s="16" t="s">
        <v>6</v>
      </c>
      <c r="F29" s="18" t="s">
        <v>11</v>
      </c>
      <c r="G29" s="46"/>
      <c r="H29" s="11">
        <v>0</v>
      </c>
      <c r="I29" s="11" t="e">
        <f>#REF!</f>
        <v>#REF!</v>
      </c>
      <c r="J29" s="51"/>
    </row>
    <row r="30" spans="1:11" ht="69" customHeight="1">
      <c r="A30" s="9" t="s">
        <v>60</v>
      </c>
      <c r="B30" s="32" t="s">
        <v>37</v>
      </c>
      <c r="C30" s="17" t="s">
        <v>15</v>
      </c>
      <c r="D30" s="16" t="s">
        <v>5</v>
      </c>
      <c r="E30" s="16" t="s">
        <v>6</v>
      </c>
      <c r="F30" s="18" t="s">
        <v>116</v>
      </c>
      <c r="G30" s="46"/>
      <c r="H30" s="11">
        <f>H31</f>
        <v>10400</v>
      </c>
      <c r="I30" s="11">
        <f t="shared" ref="I30:J30" si="2">I31</f>
        <v>10400</v>
      </c>
      <c r="J30" s="14">
        <f t="shared" si="2"/>
        <v>0</v>
      </c>
    </row>
    <row r="31" spans="1:11" ht="69" customHeight="1">
      <c r="A31" s="9"/>
      <c r="B31" s="31" t="s">
        <v>104</v>
      </c>
      <c r="C31" s="17" t="s">
        <v>15</v>
      </c>
      <c r="D31" s="16" t="s">
        <v>5</v>
      </c>
      <c r="E31" s="16" t="s">
        <v>6</v>
      </c>
      <c r="F31" s="18" t="s">
        <v>116</v>
      </c>
      <c r="G31" s="46">
        <v>200</v>
      </c>
      <c r="H31" s="11">
        <f>H32</f>
        <v>10400</v>
      </c>
      <c r="I31" s="11">
        <f t="shared" ref="I31" si="3">I32</f>
        <v>10400</v>
      </c>
      <c r="J31" s="14">
        <f t="shared" ref="J31" si="4">J32</f>
        <v>0</v>
      </c>
    </row>
    <row r="32" spans="1:11" ht="69" customHeight="1">
      <c r="A32" s="9"/>
      <c r="B32" s="31" t="s">
        <v>105</v>
      </c>
      <c r="C32" s="17" t="s">
        <v>15</v>
      </c>
      <c r="D32" s="16" t="s">
        <v>5</v>
      </c>
      <c r="E32" s="16" t="s">
        <v>6</v>
      </c>
      <c r="F32" s="18" t="s">
        <v>116</v>
      </c>
      <c r="G32" s="46">
        <v>240</v>
      </c>
      <c r="H32" s="11">
        <f>I32</f>
        <v>10400</v>
      </c>
      <c r="I32" s="11">
        <v>10400</v>
      </c>
      <c r="J32" s="54">
        <v>0</v>
      </c>
    </row>
    <row r="33" spans="1:10" ht="51" customHeight="1">
      <c r="A33" s="9" t="s">
        <v>61</v>
      </c>
      <c r="B33" s="32" t="s">
        <v>38</v>
      </c>
      <c r="C33" s="17" t="s">
        <v>15</v>
      </c>
      <c r="D33" s="16" t="s">
        <v>5</v>
      </c>
      <c r="E33" s="16" t="s">
        <v>6</v>
      </c>
      <c r="F33" s="18" t="s">
        <v>125</v>
      </c>
      <c r="G33" s="46"/>
      <c r="H33" s="11">
        <f>H35</f>
        <v>551366.14</v>
      </c>
      <c r="I33" s="11">
        <f t="shared" ref="I33:J33" si="5">I35</f>
        <v>551366.14</v>
      </c>
      <c r="J33" s="14">
        <f t="shared" si="5"/>
        <v>0</v>
      </c>
    </row>
    <row r="34" spans="1:10" ht="51" customHeight="1">
      <c r="A34" s="9"/>
      <c r="B34" s="31" t="s">
        <v>104</v>
      </c>
      <c r="C34" s="17" t="s">
        <v>15</v>
      </c>
      <c r="D34" s="16" t="s">
        <v>5</v>
      </c>
      <c r="E34" s="16" t="s">
        <v>6</v>
      </c>
      <c r="F34" s="18" t="s">
        <v>125</v>
      </c>
      <c r="G34" s="46">
        <v>200</v>
      </c>
      <c r="H34" s="11">
        <f>H35</f>
        <v>551366.14</v>
      </c>
      <c r="I34" s="11">
        <f t="shared" ref="I34:J34" si="6">I35</f>
        <v>551366.14</v>
      </c>
      <c r="J34" s="14">
        <f t="shared" si="6"/>
        <v>0</v>
      </c>
    </row>
    <row r="35" spans="1:10" ht="49.5" customHeight="1">
      <c r="A35" s="9"/>
      <c r="B35" s="31" t="s">
        <v>89</v>
      </c>
      <c r="C35" s="17" t="s">
        <v>15</v>
      </c>
      <c r="D35" s="16" t="s">
        <v>5</v>
      </c>
      <c r="E35" s="16" t="s">
        <v>6</v>
      </c>
      <c r="F35" s="18" t="s">
        <v>125</v>
      </c>
      <c r="G35" s="46">
        <v>240</v>
      </c>
      <c r="H35" s="11">
        <f>I35</f>
        <v>551366.14</v>
      </c>
      <c r="I35" s="11">
        <f>601366.14-89419.22+39419.22</f>
        <v>551366.14</v>
      </c>
      <c r="J35" s="14">
        <v>0</v>
      </c>
    </row>
    <row r="36" spans="1:10" ht="103.5" customHeight="1">
      <c r="A36" s="69" t="s">
        <v>150</v>
      </c>
      <c r="B36" s="67" t="s">
        <v>152</v>
      </c>
      <c r="C36" s="17" t="s">
        <v>15</v>
      </c>
      <c r="D36" s="16" t="s">
        <v>5</v>
      </c>
      <c r="E36" s="16" t="s">
        <v>6</v>
      </c>
      <c r="F36" s="18" t="s">
        <v>118</v>
      </c>
      <c r="G36" s="46"/>
      <c r="H36" s="11">
        <f>H37</f>
        <v>89419.22</v>
      </c>
      <c r="I36" s="11">
        <f>I37</f>
        <v>89419.22</v>
      </c>
      <c r="J36" s="14">
        <v>0</v>
      </c>
    </row>
    <row r="37" spans="1:10" ht="56.25" customHeight="1">
      <c r="A37" s="69"/>
      <c r="B37" s="31" t="s">
        <v>104</v>
      </c>
      <c r="C37" s="17" t="s">
        <v>15</v>
      </c>
      <c r="D37" s="16" t="s">
        <v>5</v>
      </c>
      <c r="E37" s="16" t="s">
        <v>6</v>
      </c>
      <c r="F37" s="18" t="s">
        <v>118</v>
      </c>
      <c r="G37" s="46">
        <v>200</v>
      </c>
      <c r="H37" s="11">
        <f>H38</f>
        <v>89419.22</v>
      </c>
      <c r="I37" s="11">
        <f>I38</f>
        <v>89419.22</v>
      </c>
      <c r="J37" s="14">
        <v>0</v>
      </c>
    </row>
    <row r="38" spans="1:10" ht="69" customHeight="1">
      <c r="A38" s="69"/>
      <c r="B38" s="31" t="s">
        <v>89</v>
      </c>
      <c r="C38" s="17" t="s">
        <v>15</v>
      </c>
      <c r="D38" s="16" t="s">
        <v>5</v>
      </c>
      <c r="E38" s="16" t="s">
        <v>6</v>
      </c>
      <c r="F38" s="18" t="s">
        <v>118</v>
      </c>
      <c r="G38" s="46">
        <v>240</v>
      </c>
      <c r="H38" s="11">
        <v>89419.22</v>
      </c>
      <c r="I38" s="11">
        <v>89419.22</v>
      </c>
      <c r="J38" s="14">
        <v>0</v>
      </c>
    </row>
    <row r="39" spans="1:10" ht="74.25" customHeight="1">
      <c r="A39" s="69" t="s">
        <v>151</v>
      </c>
      <c r="B39" s="67" t="s">
        <v>137</v>
      </c>
      <c r="C39" s="17" t="s">
        <v>15</v>
      </c>
      <c r="D39" s="16" t="s">
        <v>5</v>
      </c>
      <c r="E39" s="16" t="s">
        <v>6</v>
      </c>
      <c r="F39" s="18" t="s">
        <v>140</v>
      </c>
      <c r="G39" s="46"/>
      <c r="H39" s="11">
        <f>H40</f>
        <v>2995799.24</v>
      </c>
      <c r="I39" s="11">
        <f t="shared" ref="I39" si="7">I40</f>
        <v>0</v>
      </c>
      <c r="J39" s="14">
        <f>J40</f>
        <v>5039002.8</v>
      </c>
    </row>
    <row r="40" spans="1:10" ht="62.25" customHeight="1">
      <c r="A40" s="69"/>
      <c r="B40" s="67" t="s">
        <v>104</v>
      </c>
      <c r="C40" s="17" t="s">
        <v>15</v>
      </c>
      <c r="D40" s="16" t="s">
        <v>5</v>
      </c>
      <c r="E40" s="16" t="s">
        <v>6</v>
      </c>
      <c r="F40" s="18" t="s">
        <v>140</v>
      </c>
      <c r="G40" s="46">
        <v>200</v>
      </c>
      <c r="H40" s="11">
        <f>H41</f>
        <v>2995799.24</v>
      </c>
      <c r="I40" s="11">
        <f t="shared" ref="I40" si="8">I41</f>
        <v>0</v>
      </c>
      <c r="J40" s="14">
        <f>J41+J42</f>
        <v>5039002.8</v>
      </c>
    </row>
    <row r="41" spans="1:10" ht="102.75" customHeight="1">
      <c r="A41" s="69"/>
      <c r="B41" s="67" t="s">
        <v>138</v>
      </c>
      <c r="C41" s="17" t="s">
        <v>15</v>
      </c>
      <c r="D41" s="16" t="s">
        <v>5</v>
      </c>
      <c r="E41" s="16" t="s">
        <v>6</v>
      </c>
      <c r="F41" s="18" t="s">
        <v>140</v>
      </c>
      <c r="G41" s="46">
        <v>240</v>
      </c>
      <c r="H41" s="11">
        <f>I41+J41</f>
        <v>2995799.24</v>
      </c>
      <c r="I41" s="11">
        <v>0</v>
      </c>
      <c r="J41" s="14">
        <v>2995799.24</v>
      </c>
    </row>
    <row r="42" spans="1:10" ht="106.5" customHeight="1">
      <c r="A42" s="69"/>
      <c r="B42" s="67" t="s">
        <v>139</v>
      </c>
      <c r="C42" s="17" t="s">
        <v>15</v>
      </c>
      <c r="D42" s="16" t="s">
        <v>5</v>
      </c>
      <c r="E42" s="16" t="s">
        <v>6</v>
      </c>
      <c r="F42" s="18" t="s">
        <v>140</v>
      </c>
      <c r="G42" s="46">
        <v>240</v>
      </c>
      <c r="H42" s="11">
        <f>I42+J42</f>
        <v>2043203.5599999998</v>
      </c>
      <c r="I42" s="11">
        <v>0</v>
      </c>
      <c r="J42" s="14">
        <f>2362813.78-319610.22</f>
        <v>2043203.5599999998</v>
      </c>
    </row>
    <row r="43" spans="1:10" ht="69.75" customHeight="1">
      <c r="A43" s="9"/>
      <c r="B43" s="67" t="s">
        <v>137</v>
      </c>
      <c r="C43" s="17" t="s">
        <v>15</v>
      </c>
      <c r="D43" s="16" t="s">
        <v>5</v>
      </c>
      <c r="E43" s="16" t="s">
        <v>6</v>
      </c>
      <c r="F43" s="18" t="s">
        <v>141</v>
      </c>
      <c r="G43" s="46"/>
      <c r="H43" s="11">
        <f>I43</f>
        <v>941135.64</v>
      </c>
      <c r="I43" s="11">
        <f>I44</f>
        <v>941135.64</v>
      </c>
      <c r="J43" s="14">
        <v>0</v>
      </c>
    </row>
    <row r="44" spans="1:10" ht="61.5" customHeight="1">
      <c r="A44" s="9"/>
      <c r="B44" s="67" t="s">
        <v>104</v>
      </c>
      <c r="C44" s="17" t="s">
        <v>15</v>
      </c>
      <c r="D44" s="16" t="s">
        <v>5</v>
      </c>
      <c r="E44" s="16" t="s">
        <v>6</v>
      </c>
      <c r="F44" s="18" t="s">
        <v>141</v>
      </c>
      <c r="G44" s="46">
        <v>200</v>
      </c>
      <c r="H44" s="11">
        <f t="shared" ref="H44:H46" si="9">I44</f>
        <v>941135.64</v>
      </c>
      <c r="I44" s="11">
        <f>I45+I46</f>
        <v>941135.64</v>
      </c>
      <c r="J44" s="14">
        <v>0</v>
      </c>
    </row>
    <row r="45" spans="1:10" ht="98.25" customHeight="1">
      <c r="A45" s="9"/>
      <c r="B45" s="67" t="s">
        <v>138</v>
      </c>
      <c r="C45" s="17" t="s">
        <v>15</v>
      </c>
      <c r="D45" s="16" t="s">
        <v>5</v>
      </c>
      <c r="E45" s="16" t="s">
        <v>6</v>
      </c>
      <c r="F45" s="18" t="s">
        <v>141</v>
      </c>
      <c r="G45" s="46">
        <v>240</v>
      </c>
      <c r="H45" s="11">
        <f t="shared" si="9"/>
        <v>618852.61</v>
      </c>
      <c r="I45" s="11">
        <f>1137593.26-518740.65</f>
        <v>618852.61</v>
      </c>
      <c r="J45" s="14">
        <v>0</v>
      </c>
    </row>
    <row r="46" spans="1:10" ht="99.75" customHeight="1">
      <c r="A46" s="9"/>
      <c r="B46" s="67" t="s">
        <v>139</v>
      </c>
      <c r="C46" s="17" t="s">
        <v>15</v>
      </c>
      <c r="D46" s="16" t="s">
        <v>5</v>
      </c>
      <c r="E46" s="16" t="s">
        <v>6</v>
      </c>
      <c r="F46" s="18" t="s">
        <v>141</v>
      </c>
      <c r="G46" s="46">
        <v>240</v>
      </c>
      <c r="H46" s="11">
        <f t="shared" si="9"/>
        <v>322283.03000000003</v>
      </c>
      <c r="I46" s="11">
        <f>376983.38-54700.35</f>
        <v>322283.03000000003</v>
      </c>
      <c r="J46" s="14">
        <v>0</v>
      </c>
    </row>
    <row r="47" spans="1:10" ht="110.25">
      <c r="A47" s="23" t="s">
        <v>62</v>
      </c>
      <c r="B47" s="20" t="s">
        <v>21</v>
      </c>
      <c r="C47" s="25" t="s">
        <v>15</v>
      </c>
      <c r="D47" s="29">
        <v>2</v>
      </c>
      <c r="E47" s="29" t="s">
        <v>8</v>
      </c>
      <c r="F47" s="30" t="s">
        <v>106</v>
      </c>
      <c r="G47" s="26"/>
      <c r="H47" s="27">
        <f>H48+H57</f>
        <v>5143306.26</v>
      </c>
      <c r="I47" s="27">
        <f>I48+I57</f>
        <v>5143306.26</v>
      </c>
      <c r="J47" s="28">
        <f t="shared" ref="J47" si="10">J48+J57</f>
        <v>0</v>
      </c>
    </row>
    <row r="48" spans="1:10" ht="47.25" hidden="1">
      <c r="A48" s="9" t="s">
        <v>63</v>
      </c>
      <c r="B48" s="10" t="s">
        <v>31</v>
      </c>
      <c r="C48" s="17" t="s">
        <v>15</v>
      </c>
      <c r="D48" s="16">
        <v>2</v>
      </c>
      <c r="E48" s="16" t="s">
        <v>6</v>
      </c>
      <c r="F48" s="18" t="s">
        <v>8</v>
      </c>
      <c r="G48" s="46" t="s">
        <v>9</v>
      </c>
      <c r="H48" s="11">
        <f>H50+H52+H54+H56</f>
        <v>0</v>
      </c>
      <c r="I48" s="11">
        <f t="shared" ref="I48" si="11">I50+I52+I54+I56</f>
        <v>0</v>
      </c>
      <c r="J48" s="54"/>
    </row>
    <row r="49" spans="1:10" ht="47.25" hidden="1">
      <c r="A49" s="9" t="s">
        <v>64</v>
      </c>
      <c r="B49" s="10" t="s">
        <v>39</v>
      </c>
      <c r="C49" s="17" t="s">
        <v>15</v>
      </c>
      <c r="D49" s="16" t="s">
        <v>12</v>
      </c>
      <c r="E49" s="16" t="s">
        <v>6</v>
      </c>
      <c r="F49" s="18" t="s">
        <v>6</v>
      </c>
      <c r="G49" s="46"/>
      <c r="H49" s="11">
        <v>0</v>
      </c>
      <c r="I49" s="11">
        <f t="shared" ref="I49" si="12">I50</f>
        <v>0</v>
      </c>
      <c r="J49" s="54"/>
    </row>
    <row r="50" spans="1:10" ht="63" hidden="1">
      <c r="A50" s="9"/>
      <c r="B50" s="31" t="s">
        <v>89</v>
      </c>
      <c r="C50" s="17" t="s">
        <v>15</v>
      </c>
      <c r="D50" s="16" t="s">
        <v>12</v>
      </c>
      <c r="E50" s="16" t="s">
        <v>6</v>
      </c>
      <c r="F50" s="18" t="s">
        <v>6</v>
      </c>
      <c r="G50" s="46">
        <v>240</v>
      </c>
      <c r="H50" s="11">
        <v>0</v>
      </c>
      <c r="I50" s="11">
        <v>0</v>
      </c>
      <c r="J50" s="54"/>
    </row>
    <row r="51" spans="1:10" ht="31.5" hidden="1">
      <c r="A51" s="9" t="s">
        <v>65</v>
      </c>
      <c r="B51" s="10" t="s">
        <v>103</v>
      </c>
      <c r="C51" s="17" t="s">
        <v>15</v>
      </c>
      <c r="D51" s="16">
        <v>2</v>
      </c>
      <c r="E51" s="16" t="s">
        <v>6</v>
      </c>
      <c r="F51" s="18" t="s">
        <v>10</v>
      </c>
      <c r="G51" s="46" t="s">
        <v>9</v>
      </c>
      <c r="H51" s="11">
        <v>0</v>
      </c>
      <c r="I51" s="11">
        <f t="shared" ref="I51" si="13">I52</f>
        <v>0</v>
      </c>
      <c r="J51" s="54"/>
    </row>
    <row r="52" spans="1:10" ht="63" hidden="1">
      <c r="A52" s="9" t="s">
        <v>9</v>
      </c>
      <c r="B52" s="31" t="s">
        <v>89</v>
      </c>
      <c r="C52" s="17" t="s">
        <v>15</v>
      </c>
      <c r="D52" s="16">
        <v>2</v>
      </c>
      <c r="E52" s="16" t="s">
        <v>6</v>
      </c>
      <c r="F52" s="18" t="s">
        <v>10</v>
      </c>
      <c r="G52" s="46">
        <v>240</v>
      </c>
      <c r="H52" s="11">
        <v>0</v>
      </c>
      <c r="I52" s="12">
        <v>0</v>
      </c>
      <c r="J52" s="54"/>
    </row>
    <row r="53" spans="1:10" ht="47.25" hidden="1">
      <c r="A53" s="9" t="s">
        <v>66</v>
      </c>
      <c r="B53" s="32" t="s">
        <v>22</v>
      </c>
      <c r="C53" s="17" t="s">
        <v>15</v>
      </c>
      <c r="D53" s="16" t="s">
        <v>12</v>
      </c>
      <c r="E53" s="16" t="s">
        <v>6</v>
      </c>
      <c r="F53" s="18" t="s">
        <v>11</v>
      </c>
      <c r="G53" s="46"/>
      <c r="H53" s="11">
        <v>0</v>
      </c>
      <c r="I53" s="11">
        <f t="shared" ref="I53" si="14">I54</f>
        <v>0</v>
      </c>
      <c r="J53" s="54"/>
    </row>
    <row r="54" spans="1:10" ht="31.5" hidden="1" customHeight="1">
      <c r="A54" s="9"/>
      <c r="B54" s="31" t="s">
        <v>89</v>
      </c>
      <c r="C54" s="17" t="s">
        <v>15</v>
      </c>
      <c r="D54" s="16" t="s">
        <v>12</v>
      </c>
      <c r="E54" s="16" t="s">
        <v>6</v>
      </c>
      <c r="F54" s="18" t="s">
        <v>11</v>
      </c>
      <c r="G54" s="46">
        <v>240</v>
      </c>
      <c r="H54" s="11">
        <v>0</v>
      </c>
      <c r="I54" s="12">
        <v>0</v>
      </c>
      <c r="J54" s="54"/>
    </row>
    <row r="55" spans="1:10" ht="27" hidden="1" customHeight="1">
      <c r="A55" s="9" t="s">
        <v>67</v>
      </c>
      <c r="B55" s="32" t="s">
        <v>41</v>
      </c>
      <c r="C55" s="17" t="s">
        <v>15</v>
      </c>
      <c r="D55" s="16" t="s">
        <v>12</v>
      </c>
      <c r="E55" s="16" t="s">
        <v>6</v>
      </c>
      <c r="F55" s="18" t="s">
        <v>14</v>
      </c>
      <c r="G55" s="46"/>
      <c r="H55" s="11">
        <f>H56</f>
        <v>0</v>
      </c>
      <c r="I55" s="11">
        <f t="shared" ref="I55" si="15">I56</f>
        <v>0</v>
      </c>
      <c r="J55" s="54"/>
    </row>
    <row r="56" spans="1:10" ht="29.25" hidden="1" customHeight="1">
      <c r="A56" s="9"/>
      <c r="B56" s="31" t="s">
        <v>89</v>
      </c>
      <c r="C56" s="17" t="s">
        <v>15</v>
      </c>
      <c r="D56" s="16" t="s">
        <v>12</v>
      </c>
      <c r="E56" s="16" t="s">
        <v>6</v>
      </c>
      <c r="F56" s="18" t="s">
        <v>14</v>
      </c>
      <c r="G56" s="46">
        <v>240</v>
      </c>
      <c r="H56" s="11">
        <v>0</v>
      </c>
      <c r="I56" s="12">
        <v>0</v>
      </c>
      <c r="J56" s="54"/>
    </row>
    <row r="57" spans="1:10" ht="28.5" customHeight="1">
      <c r="A57" s="9" t="s">
        <v>68</v>
      </c>
      <c r="B57" s="10" t="s">
        <v>28</v>
      </c>
      <c r="C57" s="17" t="s">
        <v>15</v>
      </c>
      <c r="D57" s="16" t="s">
        <v>12</v>
      </c>
      <c r="E57" s="16" t="s">
        <v>10</v>
      </c>
      <c r="F57" s="18" t="s">
        <v>106</v>
      </c>
      <c r="G57" s="46" t="s">
        <v>9</v>
      </c>
      <c r="H57" s="11">
        <f>H58+H61+H67+H64</f>
        <v>5143306.26</v>
      </c>
      <c r="I57" s="11">
        <f>I58+I61+I67+I64</f>
        <v>5143306.26</v>
      </c>
      <c r="J57" s="14">
        <f t="shared" ref="J57" si="16">J58+J61+J67</f>
        <v>0</v>
      </c>
    </row>
    <row r="58" spans="1:10" ht="31.5">
      <c r="A58" s="9" t="s">
        <v>69</v>
      </c>
      <c r="B58" s="10" t="s">
        <v>25</v>
      </c>
      <c r="C58" s="17" t="s">
        <v>15</v>
      </c>
      <c r="D58" s="16" t="s">
        <v>12</v>
      </c>
      <c r="E58" s="16" t="s">
        <v>10</v>
      </c>
      <c r="F58" s="18" t="s">
        <v>109</v>
      </c>
      <c r="G58" s="46" t="s">
        <v>9</v>
      </c>
      <c r="H58" s="11">
        <f>H60</f>
        <v>1501660.32</v>
      </c>
      <c r="I58" s="11">
        <f t="shared" ref="I58" si="17">I60</f>
        <v>1501660.32</v>
      </c>
      <c r="J58" s="54">
        <v>0</v>
      </c>
    </row>
    <row r="59" spans="1:10" ht="47.25">
      <c r="A59" s="9"/>
      <c r="B59" s="31" t="s">
        <v>104</v>
      </c>
      <c r="C59" s="17" t="s">
        <v>15</v>
      </c>
      <c r="D59" s="16" t="s">
        <v>12</v>
      </c>
      <c r="E59" s="16" t="s">
        <v>10</v>
      </c>
      <c r="F59" s="18" t="s">
        <v>109</v>
      </c>
      <c r="G59" s="46">
        <v>200</v>
      </c>
      <c r="H59" s="11">
        <f>H60</f>
        <v>1501660.32</v>
      </c>
      <c r="I59" s="11">
        <f>I60</f>
        <v>1501660.32</v>
      </c>
      <c r="J59" s="54">
        <v>0</v>
      </c>
    </row>
    <row r="60" spans="1:10" ht="63">
      <c r="A60" s="9" t="s">
        <v>9</v>
      </c>
      <c r="B60" s="31" t="s">
        <v>105</v>
      </c>
      <c r="C60" s="17" t="s">
        <v>15</v>
      </c>
      <c r="D60" s="16" t="s">
        <v>12</v>
      </c>
      <c r="E60" s="16" t="s">
        <v>10</v>
      </c>
      <c r="F60" s="18" t="s">
        <v>109</v>
      </c>
      <c r="G60" s="46">
        <v>240</v>
      </c>
      <c r="H60" s="11">
        <f>I60</f>
        <v>1501660.32</v>
      </c>
      <c r="I60" s="12">
        <f>1181650.8+321000-990.48</f>
        <v>1501660.32</v>
      </c>
      <c r="J60" s="54">
        <v>0</v>
      </c>
    </row>
    <row r="61" spans="1:10" ht="31.5">
      <c r="A61" s="9"/>
      <c r="B61" s="10" t="s">
        <v>25</v>
      </c>
      <c r="C61" s="17" t="s">
        <v>15</v>
      </c>
      <c r="D61" s="16" t="s">
        <v>12</v>
      </c>
      <c r="E61" s="16" t="s">
        <v>10</v>
      </c>
      <c r="F61" s="18" t="s">
        <v>107</v>
      </c>
      <c r="G61" s="46"/>
      <c r="H61" s="11">
        <f>H62</f>
        <v>997926.69</v>
      </c>
      <c r="I61" s="11">
        <f t="shared" ref="I61:J61" si="18">I62</f>
        <v>997926.69</v>
      </c>
      <c r="J61" s="14">
        <f t="shared" si="18"/>
        <v>0</v>
      </c>
    </row>
    <row r="62" spans="1:10" ht="47.25">
      <c r="A62" s="9"/>
      <c r="B62" s="31" t="s">
        <v>104</v>
      </c>
      <c r="C62" s="17" t="s">
        <v>15</v>
      </c>
      <c r="D62" s="16" t="s">
        <v>12</v>
      </c>
      <c r="E62" s="16" t="s">
        <v>10</v>
      </c>
      <c r="F62" s="18" t="s">
        <v>107</v>
      </c>
      <c r="G62" s="46">
        <v>200</v>
      </c>
      <c r="H62" s="11">
        <f>H63</f>
        <v>997926.69</v>
      </c>
      <c r="I62" s="11">
        <f>I63</f>
        <v>997926.69</v>
      </c>
      <c r="J62" s="14">
        <f t="shared" ref="J62" si="19">J63</f>
        <v>0</v>
      </c>
    </row>
    <row r="63" spans="1:10" ht="63">
      <c r="A63" s="9"/>
      <c r="B63" s="31" t="s">
        <v>105</v>
      </c>
      <c r="C63" s="17" t="s">
        <v>15</v>
      </c>
      <c r="D63" s="16" t="s">
        <v>12</v>
      </c>
      <c r="E63" s="16" t="s">
        <v>10</v>
      </c>
      <c r="F63" s="18" t="s">
        <v>107</v>
      </c>
      <c r="G63" s="46">
        <v>240</v>
      </c>
      <c r="H63" s="11">
        <f>I63</f>
        <v>997926.69</v>
      </c>
      <c r="I63" s="12">
        <f>544728.58-50000+173441+50000+631.58+279125.53</f>
        <v>997926.69</v>
      </c>
      <c r="J63" s="54">
        <v>0</v>
      </c>
    </row>
    <row r="64" spans="1:10" ht="31.5">
      <c r="A64" s="9" t="s">
        <v>70</v>
      </c>
      <c r="B64" s="32" t="s">
        <v>26</v>
      </c>
      <c r="C64" s="17" t="s">
        <v>15</v>
      </c>
      <c r="D64" s="16" t="s">
        <v>12</v>
      </c>
      <c r="E64" s="16" t="s">
        <v>10</v>
      </c>
      <c r="F64" s="18" t="s">
        <v>149</v>
      </c>
      <c r="G64" s="46"/>
      <c r="H64" s="11">
        <f>H65</f>
        <v>63900</v>
      </c>
      <c r="I64" s="11">
        <f t="shared" ref="I64:J64" si="20">I65</f>
        <v>63900</v>
      </c>
      <c r="J64" s="14">
        <f t="shared" si="20"/>
        <v>0</v>
      </c>
    </row>
    <row r="65" spans="1:10" ht="47.25">
      <c r="A65" s="9"/>
      <c r="B65" s="31" t="s">
        <v>104</v>
      </c>
      <c r="C65" s="17" t="s">
        <v>15</v>
      </c>
      <c r="D65" s="16" t="s">
        <v>12</v>
      </c>
      <c r="E65" s="16" t="s">
        <v>10</v>
      </c>
      <c r="F65" s="18" t="s">
        <v>149</v>
      </c>
      <c r="G65" s="46">
        <v>200</v>
      </c>
      <c r="H65" s="11">
        <f>H66</f>
        <v>63900</v>
      </c>
      <c r="I65" s="11">
        <f t="shared" ref="I65" si="21">I66</f>
        <v>63900</v>
      </c>
      <c r="J65" s="14">
        <f t="shared" ref="J65" si="22">J66</f>
        <v>0</v>
      </c>
    </row>
    <row r="66" spans="1:10" ht="63">
      <c r="A66" s="9"/>
      <c r="B66" s="31" t="s">
        <v>105</v>
      </c>
      <c r="C66" s="17" t="s">
        <v>15</v>
      </c>
      <c r="D66" s="16" t="s">
        <v>12</v>
      </c>
      <c r="E66" s="16" t="s">
        <v>10</v>
      </c>
      <c r="F66" s="18" t="s">
        <v>149</v>
      </c>
      <c r="G66" s="46">
        <v>240</v>
      </c>
      <c r="H66" s="11">
        <f>I66</f>
        <v>63900</v>
      </c>
      <c r="I66" s="12">
        <f>30000+33900</f>
        <v>63900</v>
      </c>
      <c r="J66" s="54">
        <v>0</v>
      </c>
    </row>
    <row r="67" spans="1:10" ht="31.5">
      <c r="A67" s="9"/>
      <c r="B67" s="32" t="s">
        <v>26</v>
      </c>
      <c r="C67" s="17" t="s">
        <v>15</v>
      </c>
      <c r="D67" s="16" t="s">
        <v>12</v>
      </c>
      <c r="E67" s="16" t="s">
        <v>10</v>
      </c>
      <c r="F67" s="18" t="s">
        <v>108</v>
      </c>
      <c r="G67" s="46"/>
      <c r="H67" s="11">
        <f>H69</f>
        <v>2579819.25</v>
      </c>
      <c r="I67" s="11">
        <f t="shared" ref="I67" si="23">I69</f>
        <v>2579819.25</v>
      </c>
      <c r="J67" s="54">
        <v>0</v>
      </c>
    </row>
    <row r="68" spans="1:10" ht="47.25">
      <c r="A68" s="9"/>
      <c r="B68" s="31" t="s">
        <v>104</v>
      </c>
      <c r="C68" s="17" t="s">
        <v>15</v>
      </c>
      <c r="D68" s="16" t="s">
        <v>12</v>
      </c>
      <c r="E68" s="16" t="s">
        <v>10</v>
      </c>
      <c r="F68" s="18" t="s">
        <v>108</v>
      </c>
      <c r="G68" s="46">
        <v>200</v>
      </c>
      <c r="H68" s="11">
        <v>2000000</v>
      </c>
      <c r="I68" s="11">
        <f>I69</f>
        <v>2579819.25</v>
      </c>
      <c r="J68" s="54">
        <v>0</v>
      </c>
    </row>
    <row r="69" spans="1:10" ht="69" customHeight="1">
      <c r="A69" s="9"/>
      <c r="B69" s="31" t="s">
        <v>105</v>
      </c>
      <c r="C69" s="17" t="s">
        <v>15</v>
      </c>
      <c r="D69" s="16" t="s">
        <v>12</v>
      </c>
      <c r="E69" s="16" t="s">
        <v>10</v>
      </c>
      <c r="F69" s="18" t="s">
        <v>108</v>
      </c>
      <c r="G69" s="46">
        <v>240</v>
      </c>
      <c r="H69" s="11">
        <f>I69</f>
        <v>2579819.25</v>
      </c>
      <c r="I69" s="12">
        <f>2150000+50000+60000+200000+11483.85+100000+113873.09+7051.07+18000-300000+50000+119411.25-0.01</f>
        <v>2579819.25</v>
      </c>
      <c r="J69" s="54">
        <v>0</v>
      </c>
    </row>
    <row r="70" spans="1:10" ht="141.75" hidden="1">
      <c r="A70" s="23" t="s">
        <v>71</v>
      </c>
      <c r="B70" s="24" t="s">
        <v>43</v>
      </c>
      <c r="C70" s="25" t="s">
        <v>15</v>
      </c>
      <c r="D70" s="29" t="s">
        <v>27</v>
      </c>
      <c r="E70" s="29" t="s">
        <v>8</v>
      </c>
      <c r="F70" s="30" t="s">
        <v>8</v>
      </c>
      <c r="G70" s="26" t="s">
        <v>9</v>
      </c>
      <c r="H70" s="27">
        <f>H71</f>
        <v>0</v>
      </c>
      <c r="I70" s="27">
        <f t="shared" ref="I70" si="24">I71</f>
        <v>0</v>
      </c>
      <c r="J70" s="51"/>
    </row>
    <row r="71" spans="1:10" ht="60" hidden="1" customHeight="1">
      <c r="A71" s="9" t="s">
        <v>72</v>
      </c>
      <c r="B71" s="10" t="s">
        <v>42</v>
      </c>
      <c r="C71" s="17" t="s">
        <v>15</v>
      </c>
      <c r="D71" s="16" t="s">
        <v>27</v>
      </c>
      <c r="E71" s="16" t="s">
        <v>6</v>
      </c>
      <c r="F71" s="18" t="s">
        <v>8</v>
      </c>
      <c r="G71" s="46"/>
      <c r="H71" s="11">
        <f>H72</f>
        <v>0</v>
      </c>
      <c r="I71" s="11">
        <f t="shared" ref="I71" si="25">I72</f>
        <v>0</v>
      </c>
      <c r="J71" s="51"/>
    </row>
    <row r="72" spans="1:10" ht="60.75" hidden="1" customHeight="1">
      <c r="A72" s="9" t="s">
        <v>73</v>
      </c>
      <c r="B72" s="10" t="s">
        <v>99</v>
      </c>
      <c r="C72" s="17" t="s">
        <v>15</v>
      </c>
      <c r="D72" s="16" t="s">
        <v>27</v>
      </c>
      <c r="E72" s="16" t="s">
        <v>6</v>
      </c>
      <c r="F72" s="18" t="s">
        <v>6</v>
      </c>
      <c r="G72" s="46" t="s">
        <v>9</v>
      </c>
      <c r="H72" s="11">
        <f>H73</f>
        <v>0</v>
      </c>
      <c r="I72" s="11">
        <f t="shared" ref="I72" si="26">I73</f>
        <v>0</v>
      </c>
      <c r="J72" s="51"/>
    </row>
    <row r="73" spans="1:10" ht="80.25" hidden="1" customHeight="1">
      <c r="A73" s="9" t="s">
        <v>9</v>
      </c>
      <c r="B73" s="31" t="s">
        <v>89</v>
      </c>
      <c r="C73" s="17" t="s">
        <v>15</v>
      </c>
      <c r="D73" s="16" t="s">
        <v>27</v>
      </c>
      <c r="E73" s="16" t="s">
        <v>6</v>
      </c>
      <c r="F73" s="18" t="s">
        <v>6</v>
      </c>
      <c r="G73" s="46">
        <v>240</v>
      </c>
      <c r="H73" s="11">
        <v>0</v>
      </c>
      <c r="I73" s="12">
        <v>0</v>
      </c>
      <c r="J73" s="51"/>
    </row>
    <row r="74" spans="1:10" ht="141.75">
      <c r="A74" s="23" t="s">
        <v>74</v>
      </c>
      <c r="B74" s="20" t="s">
        <v>44</v>
      </c>
      <c r="C74" s="25" t="s">
        <v>15</v>
      </c>
      <c r="D74" s="29" t="s">
        <v>16</v>
      </c>
      <c r="E74" s="29" t="s">
        <v>8</v>
      </c>
      <c r="F74" s="30" t="s">
        <v>106</v>
      </c>
      <c r="G74" s="26"/>
      <c r="H74" s="27">
        <f>H75+H82+H86</f>
        <v>4420625.58</v>
      </c>
      <c r="I74" s="27">
        <f t="shared" ref="I74" si="27">I75+I82+I86+I93</f>
        <v>4420625.58</v>
      </c>
      <c r="J74" s="54">
        <v>0</v>
      </c>
    </row>
    <row r="75" spans="1:10" ht="41.25" customHeight="1">
      <c r="A75" s="9" t="s">
        <v>75</v>
      </c>
      <c r="B75" s="10" t="s">
        <v>45</v>
      </c>
      <c r="C75" s="17" t="s">
        <v>15</v>
      </c>
      <c r="D75" s="16" t="s">
        <v>16</v>
      </c>
      <c r="E75" s="16" t="s">
        <v>6</v>
      </c>
      <c r="F75" s="18" t="s">
        <v>106</v>
      </c>
      <c r="G75" s="46"/>
      <c r="H75" s="11">
        <f>H76+H79</f>
        <v>3058625.58</v>
      </c>
      <c r="I75" s="11">
        <f>I76+I81</f>
        <v>3058625.58</v>
      </c>
      <c r="J75" s="54">
        <v>0</v>
      </c>
    </row>
    <row r="76" spans="1:10" ht="93.75" customHeight="1">
      <c r="A76" s="9" t="s">
        <v>76</v>
      </c>
      <c r="B76" s="10" t="s">
        <v>46</v>
      </c>
      <c r="C76" s="17" t="s">
        <v>15</v>
      </c>
      <c r="D76" s="16" t="s">
        <v>16</v>
      </c>
      <c r="E76" s="16" t="s">
        <v>6</v>
      </c>
      <c r="F76" s="18" t="s">
        <v>109</v>
      </c>
      <c r="G76" s="46" t="s">
        <v>9</v>
      </c>
      <c r="H76" s="11">
        <f>H77</f>
        <v>426679.28</v>
      </c>
      <c r="I76" s="11">
        <f t="shared" ref="I76" si="28">I78</f>
        <v>426679.28</v>
      </c>
      <c r="J76" s="54">
        <v>0</v>
      </c>
    </row>
    <row r="77" spans="1:10" ht="58.5" customHeight="1">
      <c r="A77" s="9"/>
      <c r="B77" s="31" t="s">
        <v>104</v>
      </c>
      <c r="C77" s="17" t="s">
        <v>15</v>
      </c>
      <c r="D77" s="16" t="s">
        <v>16</v>
      </c>
      <c r="E77" s="16" t="s">
        <v>6</v>
      </c>
      <c r="F77" s="18" t="s">
        <v>109</v>
      </c>
      <c r="G77" s="46">
        <v>200</v>
      </c>
      <c r="H77" s="11">
        <f>H78</f>
        <v>426679.28</v>
      </c>
      <c r="I77" s="11">
        <f>I78</f>
        <v>426679.28</v>
      </c>
      <c r="J77" s="54">
        <v>0</v>
      </c>
    </row>
    <row r="78" spans="1:10" ht="65.25" customHeight="1">
      <c r="A78" s="9" t="s">
        <v>9</v>
      </c>
      <c r="B78" s="31" t="s">
        <v>105</v>
      </c>
      <c r="C78" s="17" t="s">
        <v>15</v>
      </c>
      <c r="D78" s="16" t="s">
        <v>16</v>
      </c>
      <c r="E78" s="16" t="s">
        <v>6</v>
      </c>
      <c r="F78" s="18" t="s">
        <v>109</v>
      </c>
      <c r="G78" s="46">
        <v>240</v>
      </c>
      <c r="H78" s="11">
        <f>I78</f>
        <v>426679.28</v>
      </c>
      <c r="I78" s="12">
        <f>422879.28+3800</f>
        <v>426679.28</v>
      </c>
      <c r="J78" s="54">
        <v>0</v>
      </c>
    </row>
    <row r="79" spans="1:10" ht="100.5" customHeight="1">
      <c r="A79" s="9"/>
      <c r="B79" s="10" t="s">
        <v>46</v>
      </c>
      <c r="C79" s="17" t="s">
        <v>15</v>
      </c>
      <c r="D79" s="16" t="s">
        <v>16</v>
      </c>
      <c r="E79" s="16" t="s">
        <v>6</v>
      </c>
      <c r="F79" s="18" t="s">
        <v>107</v>
      </c>
      <c r="G79" s="46"/>
      <c r="H79" s="11">
        <f>H80</f>
        <v>2631946.2999999998</v>
      </c>
      <c r="I79" s="11">
        <f t="shared" ref="I79:J79" si="29">I80</f>
        <v>4131456.54</v>
      </c>
      <c r="J79" s="14">
        <f t="shared" si="29"/>
        <v>0</v>
      </c>
    </row>
    <row r="80" spans="1:10" ht="65.25" customHeight="1">
      <c r="A80" s="9"/>
      <c r="B80" s="31" t="s">
        <v>104</v>
      </c>
      <c r="C80" s="17" t="s">
        <v>15</v>
      </c>
      <c r="D80" s="16" t="s">
        <v>16</v>
      </c>
      <c r="E80" s="16" t="s">
        <v>6</v>
      </c>
      <c r="F80" s="18" t="s">
        <v>107</v>
      </c>
      <c r="G80" s="46">
        <v>200</v>
      </c>
      <c r="H80" s="11">
        <f>H81</f>
        <v>2631946.2999999998</v>
      </c>
      <c r="I80" s="11">
        <v>4131456.54</v>
      </c>
      <c r="J80" s="14">
        <f t="shared" ref="J80" si="30">J81</f>
        <v>0</v>
      </c>
    </row>
    <row r="81" spans="1:10" ht="65.25" customHeight="1">
      <c r="A81" s="9"/>
      <c r="B81" s="31" t="s">
        <v>105</v>
      </c>
      <c r="C81" s="17" t="s">
        <v>15</v>
      </c>
      <c r="D81" s="16" t="s">
        <v>16</v>
      </c>
      <c r="E81" s="16" t="s">
        <v>6</v>
      </c>
      <c r="F81" s="18" t="s">
        <v>107</v>
      </c>
      <c r="G81" s="46">
        <v>240</v>
      </c>
      <c r="H81" s="11">
        <f>I81</f>
        <v>2631946.2999999998</v>
      </c>
      <c r="I81" s="12">
        <f>2255946.3+126000+250000</f>
        <v>2631946.2999999998</v>
      </c>
      <c r="J81" s="54">
        <v>0</v>
      </c>
    </row>
    <row r="82" spans="1:10" ht="53.25" customHeight="1">
      <c r="A82" s="9" t="s">
        <v>77</v>
      </c>
      <c r="B82" s="10" t="s">
        <v>101</v>
      </c>
      <c r="C82" s="17" t="s">
        <v>15</v>
      </c>
      <c r="D82" s="16" t="s">
        <v>16</v>
      </c>
      <c r="E82" s="16" t="s">
        <v>10</v>
      </c>
      <c r="F82" s="18" t="s">
        <v>106</v>
      </c>
      <c r="G82" s="46"/>
      <c r="H82" s="11">
        <f>H83</f>
        <v>222000</v>
      </c>
      <c r="I82" s="11">
        <f t="shared" ref="I82:J82" si="31">I83</f>
        <v>222000</v>
      </c>
      <c r="J82" s="14">
        <f t="shared" si="31"/>
        <v>0</v>
      </c>
    </row>
    <row r="83" spans="1:10" ht="78.75">
      <c r="A83" s="9" t="s">
        <v>78</v>
      </c>
      <c r="B83" s="10" t="s">
        <v>47</v>
      </c>
      <c r="C83" s="17" t="s">
        <v>15</v>
      </c>
      <c r="D83" s="16" t="s">
        <v>16</v>
      </c>
      <c r="E83" s="16" t="s">
        <v>10</v>
      </c>
      <c r="F83" s="18" t="s">
        <v>107</v>
      </c>
      <c r="G83" s="46" t="s">
        <v>9</v>
      </c>
      <c r="H83" s="11">
        <f t="shared" ref="H83:H84" si="32">H84</f>
        <v>222000</v>
      </c>
      <c r="I83" s="11">
        <f t="shared" ref="I83:I84" si="33">I84</f>
        <v>222000</v>
      </c>
      <c r="J83" s="14">
        <f t="shared" ref="J83:J84" si="34">J84</f>
        <v>0</v>
      </c>
    </row>
    <row r="84" spans="1:10" ht="47.25">
      <c r="A84" s="9"/>
      <c r="B84" s="31" t="s">
        <v>104</v>
      </c>
      <c r="C84" s="17" t="s">
        <v>15</v>
      </c>
      <c r="D84" s="16" t="s">
        <v>16</v>
      </c>
      <c r="E84" s="16" t="s">
        <v>10</v>
      </c>
      <c r="F84" s="18" t="s">
        <v>107</v>
      </c>
      <c r="G84" s="46">
        <v>200</v>
      </c>
      <c r="H84" s="11">
        <f t="shared" si="32"/>
        <v>222000</v>
      </c>
      <c r="I84" s="11">
        <f t="shared" si="33"/>
        <v>222000</v>
      </c>
      <c r="J84" s="14">
        <f t="shared" si="34"/>
        <v>0</v>
      </c>
    </row>
    <row r="85" spans="1:10" ht="63">
      <c r="A85" s="9" t="s">
        <v>9</v>
      </c>
      <c r="B85" s="31" t="s">
        <v>105</v>
      </c>
      <c r="C85" s="17" t="s">
        <v>15</v>
      </c>
      <c r="D85" s="16" t="s">
        <v>16</v>
      </c>
      <c r="E85" s="16" t="s">
        <v>10</v>
      </c>
      <c r="F85" s="18" t="s">
        <v>107</v>
      </c>
      <c r="G85" s="46">
        <v>240</v>
      </c>
      <c r="H85" s="11">
        <v>222000</v>
      </c>
      <c r="I85" s="12">
        <v>222000</v>
      </c>
      <c r="J85" s="54">
        <v>0</v>
      </c>
    </row>
    <row r="86" spans="1:10" ht="42.75" customHeight="1">
      <c r="A86" s="9" t="s">
        <v>80</v>
      </c>
      <c r="B86" s="10" t="s">
        <v>48</v>
      </c>
      <c r="C86" s="17" t="s">
        <v>15</v>
      </c>
      <c r="D86" s="16" t="s">
        <v>16</v>
      </c>
      <c r="E86" s="16" t="s">
        <v>11</v>
      </c>
      <c r="F86" s="18" t="s">
        <v>106</v>
      </c>
      <c r="G86" s="46"/>
      <c r="H86" s="11">
        <f>H90+H87</f>
        <v>1140000</v>
      </c>
      <c r="I86" s="11">
        <f>I90+I87</f>
        <v>1140000</v>
      </c>
      <c r="J86" s="14">
        <f t="shared" ref="J86" si="35">J90</f>
        <v>0</v>
      </c>
    </row>
    <row r="87" spans="1:10" ht="58.5" customHeight="1">
      <c r="A87" s="9"/>
      <c r="B87" s="10" t="s">
        <v>49</v>
      </c>
      <c r="C87" s="17" t="s">
        <v>15</v>
      </c>
      <c r="D87" s="16" t="s">
        <v>16</v>
      </c>
      <c r="E87" s="16" t="s">
        <v>11</v>
      </c>
      <c r="F87" s="18" t="s">
        <v>109</v>
      </c>
      <c r="G87" s="46" t="s">
        <v>9</v>
      </c>
      <c r="H87" s="11">
        <f>H88</f>
        <v>20000</v>
      </c>
      <c r="I87" s="11">
        <f>I88</f>
        <v>20000</v>
      </c>
      <c r="J87" s="14">
        <v>0</v>
      </c>
    </row>
    <row r="88" spans="1:10" ht="42.75" customHeight="1">
      <c r="A88" s="9"/>
      <c r="B88" s="31" t="s">
        <v>104</v>
      </c>
      <c r="C88" s="17" t="s">
        <v>15</v>
      </c>
      <c r="D88" s="16" t="s">
        <v>16</v>
      </c>
      <c r="E88" s="16" t="s">
        <v>11</v>
      </c>
      <c r="F88" s="18" t="s">
        <v>109</v>
      </c>
      <c r="G88" s="46">
        <v>200</v>
      </c>
      <c r="H88" s="11">
        <f>H89</f>
        <v>20000</v>
      </c>
      <c r="I88" s="11">
        <f>I89</f>
        <v>20000</v>
      </c>
      <c r="J88" s="14">
        <v>0</v>
      </c>
    </row>
    <row r="89" spans="1:10" ht="42.75" customHeight="1">
      <c r="A89" s="9"/>
      <c r="B89" s="31" t="s">
        <v>105</v>
      </c>
      <c r="C89" s="17" t="s">
        <v>15</v>
      </c>
      <c r="D89" s="16" t="s">
        <v>16</v>
      </c>
      <c r="E89" s="16" t="s">
        <v>11</v>
      </c>
      <c r="F89" s="18" t="s">
        <v>109</v>
      </c>
      <c r="G89" s="46">
        <v>240</v>
      </c>
      <c r="H89" s="11">
        <v>20000</v>
      </c>
      <c r="I89" s="11">
        <v>20000</v>
      </c>
      <c r="J89" s="14">
        <v>0</v>
      </c>
    </row>
    <row r="90" spans="1:10" ht="78.75">
      <c r="A90" s="9" t="s">
        <v>79</v>
      </c>
      <c r="B90" s="10" t="s">
        <v>49</v>
      </c>
      <c r="C90" s="17" t="s">
        <v>15</v>
      </c>
      <c r="D90" s="16" t="s">
        <v>16</v>
      </c>
      <c r="E90" s="16" t="s">
        <v>11</v>
      </c>
      <c r="F90" s="18" t="s">
        <v>107</v>
      </c>
      <c r="G90" s="46" t="s">
        <v>9</v>
      </c>
      <c r="H90" s="11">
        <f>H91+H97</f>
        <v>1120000</v>
      </c>
      <c r="I90" s="11">
        <f>I91+I97</f>
        <v>1120000</v>
      </c>
      <c r="J90" s="14">
        <f t="shared" ref="J90:J91" si="36">J91</f>
        <v>0</v>
      </c>
    </row>
    <row r="91" spans="1:10" ht="47.25">
      <c r="A91" s="9"/>
      <c r="B91" s="31" t="s">
        <v>104</v>
      </c>
      <c r="C91" s="17" t="s">
        <v>15</v>
      </c>
      <c r="D91" s="16" t="s">
        <v>16</v>
      </c>
      <c r="E91" s="16" t="s">
        <v>11</v>
      </c>
      <c r="F91" s="18" t="s">
        <v>107</v>
      </c>
      <c r="G91" s="46">
        <v>200</v>
      </c>
      <c r="H91" s="11">
        <f t="shared" ref="H91" si="37">H92</f>
        <v>820002.1</v>
      </c>
      <c r="I91" s="11">
        <f t="shared" ref="I91" si="38">I92</f>
        <v>820002.1</v>
      </c>
      <c r="J91" s="14">
        <f t="shared" si="36"/>
        <v>0</v>
      </c>
    </row>
    <row r="92" spans="1:10" ht="71.25" customHeight="1">
      <c r="A92" s="9" t="s">
        <v>9</v>
      </c>
      <c r="B92" s="31" t="s">
        <v>105</v>
      </c>
      <c r="C92" s="17" t="s">
        <v>15</v>
      </c>
      <c r="D92" s="16" t="s">
        <v>16</v>
      </c>
      <c r="E92" s="16" t="s">
        <v>11</v>
      </c>
      <c r="F92" s="18" t="s">
        <v>107</v>
      </c>
      <c r="G92" s="46">
        <v>240</v>
      </c>
      <c r="H92" s="11">
        <v>820002.1</v>
      </c>
      <c r="I92" s="12">
        <v>820002.1</v>
      </c>
      <c r="J92" s="54">
        <v>0</v>
      </c>
    </row>
    <row r="93" spans="1:10" ht="0.75" hidden="1" customHeight="1">
      <c r="A93" s="9" t="s">
        <v>9</v>
      </c>
      <c r="B93" s="10" t="s">
        <v>29</v>
      </c>
      <c r="C93" s="17" t="s">
        <v>15</v>
      </c>
      <c r="D93" s="16" t="s">
        <v>16</v>
      </c>
      <c r="E93" s="16" t="s">
        <v>14</v>
      </c>
      <c r="F93" s="18" t="s">
        <v>8</v>
      </c>
      <c r="G93" s="46"/>
      <c r="H93" s="11">
        <f>H94</f>
        <v>0</v>
      </c>
      <c r="I93" s="11">
        <f t="shared" ref="I93:I94" si="39">I94</f>
        <v>0</v>
      </c>
      <c r="J93" s="51"/>
    </row>
    <row r="94" spans="1:10" ht="47.25" hidden="1">
      <c r="A94" s="9" t="s">
        <v>9</v>
      </c>
      <c r="B94" s="10" t="s">
        <v>32</v>
      </c>
      <c r="C94" s="17" t="s">
        <v>15</v>
      </c>
      <c r="D94" s="16" t="s">
        <v>16</v>
      </c>
      <c r="E94" s="16" t="s">
        <v>14</v>
      </c>
      <c r="F94" s="18" t="s">
        <v>6</v>
      </c>
      <c r="G94" s="46" t="s">
        <v>9</v>
      </c>
      <c r="H94" s="11">
        <f>H95</f>
        <v>0</v>
      </c>
      <c r="I94" s="11">
        <f t="shared" si="39"/>
        <v>0</v>
      </c>
      <c r="J94" s="51"/>
    </row>
    <row r="95" spans="1:10" ht="31.5" hidden="1">
      <c r="A95" s="9" t="s">
        <v>9</v>
      </c>
      <c r="B95" s="15" t="s">
        <v>30</v>
      </c>
      <c r="C95" s="17" t="s">
        <v>15</v>
      </c>
      <c r="D95" s="16" t="s">
        <v>16</v>
      </c>
      <c r="E95" s="16" t="s">
        <v>14</v>
      </c>
      <c r="F95" s="18" t="s">
        <v>6</v>
      </c>
      <c r="G95" s="46">
        <v>320</v>
      </c>
      <c r="H95" s="11">
        <v>0</v>
      </c>
      <c r="I95" s="12">
        <v>0</v>
      </c>
      <c r="J95" s="51"/>
    </row>
    <row r="96" spans="1:10" ht="63">
      <c r="A96" s="9"/>
      <c r="B96" s="73" t="s">
        <v>165</v>
      </c>
      <c r="C96" s="17" t="s">
        <v>15</v>
      </c>
      <c r="D96" s="16" t="s">
        <v>16</v>
      </c>
      <c r="E96" s="16" t="s">
        <v>11</v>
      </c>
      <c r="F96" s="18" t="s">
        <v>108</v>
      </c>
      <c r="G96" s="46"/>
      <c r="H96" s="11">
        <f>H97</f>
        <v>299997.90000000002</v>
      </c>
      <c r="I96" s="11">
        <f>I97</f>
        <v>299997.90000000002</v>
      </c>
      <c r="J96" s="51">
        <v>0</v>
      </c>
    </row>
    <row r="97" spans="1:10" ht="78.75">
      <c r="A97" s="9"/>
      <c r="B97" s="31" t="s">
        <v>132</v>
      </c>
      <c r="C97" s="17" t="s">
        <v>15</v>
      </c>
      <c r="D97" s="16" t="s">
        <v>16</v>
      </c>
      <c r="E97" s="16" t="s">
        <v>11</v>
      </c>
      <c r="F97" s="18" t="s">
        <v>108</v>
      </c>
      <c r="G97" s="46">
        <v>400</v>
      </c>
      <c r="H97" s="11">
        <f>H98</f>
        <v>299997.90000000002</v>
      </c>
      <c r="I97" s="11">
        <f t="shared" ref="I97:J97" si="40">I98</f>
        <v>299997.90000000002</v>
      </c>
      <c r="J97" s="14">
        <f t="shared" si="40"/>
        <v>0</v>
      </c>
    </row>
    <row r="98" spans="1:10" ht="78.75">
      <c r="A98" s="9"/>
      <c r="B98" s="55" t="s">
        <v>148</v>
      </c>
      <c r="C98" s="17" t="s">
        <v>15</v>
      </c>
      <c r="D98" s="16" t="s">
        <v>16</v>
      </c>
      <c r="E98" s="16" t="s">
        <v>11</v>
      </c>
      <c r="F98" s="18" t="s">
        <v>108</v>
      </c>
      <c r="G98" s="46">
        <v>410</v>
      </c>
      <c r="H98" s="11">
        <v>299997.90000000002</v>
      </c>
      <c r="I98" s="12">
        <v>299997.90000000002</v>
      </c>
      <c r="J98" s="51">
        <v>0</v>
      </c>
    </row>
    <row r="99" spans="1:10" ht="110.25">
      <c r="A99" s="23" t="s">
        <v>81</v>
      </c>
      <c r="B99" s="20" t="s">
        <v>50</v>
      </c>
      <c r="C99" s="25" t="s">
        <v>15</v>
      </c>
      <c r="D99" s="29" t="s">
        <v>17</v>
      </c>
      <c r="E99" s="29" t="s">
        <v>8</v>
      </c>
      <c r="F99" s="30" t="s">
        <v>106</v>
      </c>
      <c r="G99" s="26"/>
      <c r="H99" s="27">
        <f>H100</f>
        <v>729368.41999999993</v>
      </c>
      <c r="I99" s="27">
        <f t="shared" ref="I99:J99" si="41">I100</f>
        <v>729368.41999999993</v>
      </c>
      <c r="J99" s="28">
        <f t="shared" si="41"/>
        <v>0</v>
      </c>
    </row>
    <row r="100" spans="1:10" ht="37.5" customHeight="1">
      <c r="A100" s="9" t="s">
        <v>82</v>
      </c>
      <c r="B100" s="32" t="s">
        <v>51</v>
      </c>
      <c r="C100" s="17" t="s">
        <v>15</v>
      </c>
      <c r="D100" s="16" t="s">
        <v>17</v>
      </c>
      <c r="E100" s="16" t="s">
        <v>6</v>
      </c>
      <c r="F100" s="18" t="s">
        <v>106</v>
      </c>
      <c r="G100" s="46"/>
      <c r="H100" s="11">
        <f>I100</f>
        <v>729368.41999999993</v>
      </c>
      <c r="I100" s="59">
        <f>I101+I104+I107</f>
        <v>729368.41999999993</v>
      </c>
      <c r="J100" s="60">
        <f>J104</f>
        <v>0</v>
      </c>
    </row>
    <row r="101" spans="1:10" ht="63">
      <c r="A101" s="9"/>
      <c r="B101" s="32" t="s">
        <v>52</v>
      </c>
      <c r="C101" s="17" t="s">
        <v>15</v>
      </c>
      <c r="D101" s="16" t="s">
        <v>17</v>
      </c>
      <c r="E101" s="16" t="s">
        <v>6</v>
      </c>
      <c r="F101" s="18" t="s">
        <v>109</v>
      </c>
      <c r="G101" s="46"/>
      <c r="H101" s="11">
        <f>H102</f>
        <v>100000</v>
      </c>
      <c r="I101" s="11">
        <f t="shared" ref="I101:J101" si="42">I102</f>
        <v>100000</v>
      </c>
      <c r="J101" s="14">
        <f t="shared" si="42"/>
        <v>0</v>
      </c>
    </row>
    <row r="102" spans="1:10" ht="47.25">
      <c r="A102" s="9"/>
      <c r="B102" s="31" t="s">
        <v>104</v>
      </c>
      <c r="C102" s="17" t="s">
        <v>15</v>
      </c>
      <c r="D102" s="16" t="s">
        <v>17</v>
      </c>
      <c r="E102" s="16" t="s">
        <v>6</v>
      </c>
      <c r="F102" s="18" t="s">
        <v>109</v>
      </c>
      <c r="G102" s="46">
        <v>200</v>
      </c>
      <c r="H102" s="11">
        <f>H103</f>
        <v>100000</v>
      </c>
      <c r="I102" s="11">
        <f t="shared" ref="I102" si="43">I103</f>
        <v>100000</v>
      </c>
      <c r="J102" s="14">
        <f t="shared" ref="J102" si="44">J103</f>
        <v>0</v>
      </c>
    </row>
    <row r="103" spans="1:10" ht="63">
      <c r="A103" s="9"/>
      <c r="B103" s="31" t="s">
        <v>105</v>
      </c>
      <c r="C103" s="17" t="s">
        <v>15</v>
      </c>
      <c r="D103" s="16" t="s">
        <v>17</v>
      </c>
      <c r="E103" s="16" t="s">
        <v>6</v>
      </c>
      <c r="F103" s="18" t="s">
        <v>109</v>
      </c>
      <c r="G103" s="46">
        <v>240</v>
      </c>
      <c r="H103" s="11">
        <f>I103</f>
        <v>100000</v>
      </c>
      <c r="I103" s="11">
        <v>100000</v>
      </c>
      <c r="J103" s="14">
        <v>0</v>
      </c>
    </row>
    <row r="104" spans="1:10" ht="63">
      <c r="A104" s="9" t="s">
        <v>83</v>
      </c>
      <c r="B104" s="32" t="s">
        <v>52</v>
      </c>
      <c r="C104" s="17" t="s">
        <v>15</v>
      </c>
      <c r="D104" s="16" t="s">
        <v>17</v>
      </c>
      <c r="E104" s="16" t="s">
        <v>6</v>
      </c>
      <c r="F104" s="18" t="s">
        <v>107</v>
      </c>
      <c r="G104" s="46"/>
      <c r="H104" s="11">
        <f>H105</f>
        <v>295000</v>
      </c>
      <c r="I104" s="11">
        <f t="shared" ref="I104:J104" si="45">I105</f>
        <v>295000</v>
      </c>
      <c r="J104" s="14">
        <f t="shared" si="45"/>
        <v>0</v>
      </c>
    </row>
    <row r="105" spans="1:10" ht="47.25">
      <c r="A105" s="9"/>
      <c r="B105" s="31" t="s">
        <v>104</v>
      </c>
      <c r="C105" s="17" t="s">
        <v>15</v>
      </c>
      <c r="D105" s="16" t="s">
        <v>17</v>
      </c>
      <c r="E105" s="16" t="s">
        <v>6</v>
      </c>
      <c r="F105" s="18" t="s">
        <v>107</v>
      </c>
      <c r="G105" s="46">
        <v>200</v>
      </c>
      <c r="H105" s="11">
        <f>H106</f>
        <v>295000</v>
      </c>
      <c r="I105" s="11">
        <f t="shared" ref="I105" si="46">I106</f>
        <v>295000</v>
      </c>
      <c r="J105" s="14">
        <f t="shared" ref="J105" si="47">J106</f>
        <v>0</v>
      </c>
    </row>
    <row r="106" spans="1:10" ht="72" customHeight="1">
      <c r="A106" s="9"/>
      <c r="B106" s="31" t="s">
        <v>105</v>
      </c>
      <c r="C106" s="17" t="s">
        <v>15</v>
      </c>
      <c r="D106" s="16" t="s">
        <v>17</v>
      </c>
      <c r="E106" s="16" t="s">
        <v>6</v>
      </c>
      <c r="F106" s="18" t="s">
        <v>107</v>
      </c>
      <c r="G106" s="46">
        <v>240</v>
      </c>
      <c r="H106" s="11">
        <f>I106</f>
        <v>295000</v>
      </c>
      <c r="I106" s="12">
        <f>345000-100000+50000</f>
        <v>295000</v>
      </c>
      <c r="J106" s="54">
        <v>0</v>
      </c>
    </row>
    <row r="107" spans="1:10" ht="47.25">
      <c r="A107" s="9" t="s">
        <v>84</v>
      </c>
      <c r="B107" s="32" t="s">
        <v>53</v>
      </c>
      <c r="C107" s="17" t="s">
        <v>15</v>
      </c>
      <c r="D107" s="16" t="s">
        <v>17</v>
      </c>
      <c r="E107" s="16" t="s">
        <v>6</v>
      </c>
      <c r="F107" s="18" t="s">
        <v>108</v>
      </c>
      <c r="G107" s="46"/>
      <c r="H107" s="11">
        <f>H109</f>
        <v>334368.42</v>
      </c>
      <c r="I107" s="11">
        <f t="shared" ref="I107" si="48">I109</f>
        <v>334368.42</v>
      </c>
      <c r="J107" s="14">
        <v>0</v>
      </c>
    </row>
    <row r="108" spans="1:10" ht="47.25">
      <c r="A108" s="9"/>
      <c r="B108" s="31" t="s">
        <v>104</v>
      </c>
      <c r="C108" s="17" t="s">
        <v>15</v>
      </c>
      <c r="D108" s="16" t="s">
        <v>17</v>
      </c>
      <c r="E108" s="16" t="s">
        <v>6</v>
      </c>
      <c r="F108" s="18" t="s">
        <v>108</v>
      </c>
      <c r="G108" s="46">
        <v>200</v>
      </c>
      <c r="H108" s="11">
        <f>H109</f>
        <v>334368.42</v>
      </c>
      <c r="I108" s="11">
        <f>I109</f>
        <v>334368.42</v>
      </c>
      <c r="J108" s="14">
        <v>0</v>
      </c>
    </row>
    <row r="109" spans="1:10" ht="70.5" customHeight="1">
      <c r="A109" s="9"/>
      <c r="B109" s="31" t="s">
        <v>105</v>
      </c>
      <c r="C109" s="17" t="s">
        <v>15</v>
      </c>
      <c r="D109" s="16" t="s">
        <v>17</v>
      </c>
      <c r="E109" s="16" t="s">
        <v>6</v>
      </c>
      <c r="F109" s="18" t="s">
        <v>108</v>
      </c>
      <c r="G109" s="46">
        <v>240</v>
      </c>
      <c r="H109" s="11">
        <f>I109</f>
        <v>334368.42</v>
      </c>
      <c r="I109" s="11">
        <f>500000-115631.58-50000</f>
        <v>334368.42</v>
      </c>
      <c r="J109" s="14">
        <v>0</v>
      </c>
    </row>
    <row r="110" spans="1:10" ht="110.25">
      <c r="A110" s="23" t="s">
        <v>85</v>
      </c>
      <c r="B110" s="24" t="s">
        <v>54</v>
      </c>
      <c r="C110" s="25" t="s">
        <v>15</v>
      </c>
      <c r="D110" s="29" t="s">
        <v>98</v>
      </c>
      <c r="E110" s="29" t="s">
        <v>8</v>
      </c>
      <c r="F110" s="30" t="s">
        <v>106</v>
      </c>
      <c r="G110" s="26"/>
      <c r="H110" s="27">
        <f>H111+H140</f>
        <v>9697372.2899999991</v>
      </c>
      <c r="I110" s="27">
        <f>I111+I140</f>
        <v>8886314.2899999991</v>
      </c>
      <c r="J110" s="28">
        <f>J111+J140</f>
        <v>811058</v>
      </c>
    </row>
    <row r="111" spans="1:10" ht="51" customHeight="1">
      <c r="A111" s="9" t="s">
        <v>86</v>
      </c>
      <c r="B111" s="10" t="s">
        <v>55</v>
      </c>
      <c r="C111" s="17" t="s">
        <v>15</v>
      </c>
      <c r="D111" s="16" t="s">
        <v>98</v>
      </c>
      <c r="E111" s="16" t="s">
        <v>6</v>
      </c>
      <c r="F111" s="18" t="s">
        <v>106</v>
      </c>
      <c r="G111" s="46" t="s">
        <v>9</v>
      </c>
      <c r="H111" s="11">
        <f>H112+H117+H122+H128+H133+H140+H145+H148-H140</f>
        <v>8886314.2899999991</v>
      </c>
      <c r="I111" s="11">
        <f>I112+I117+I122+I128+I133+I140+I145+I148-I140</f>
        <v>8886314.2899999991</v>
      </c>
      <c r="J111" s="14">
        <f>J112+J117+J122+J128+J133+J140+J145+J148-J140</f>
        <v>0</v>
      </c>
    </row>
    <row r="112" spans="1:10" ht="63">
      <c r="A112" s="9" t="s">
        <v>87</v>
      </c>
      <c r="B112" s="10" t="s">
        <v>88</v>
      </c>
      <c r="C112" s="17" t="s">
        <v>15</v>
      </c>
      <c r="D112" s="16" t="s">
        <v>98</v>
      </c>
      <c r="E112" s="16" t="s">
        <v>6</v>
      </c>
      <c r="F112" s="18" t="s">
        <v>110</v>
      </c>
      <c r="G112" s="46" t="s">
        <v>9</v>
      </c>
      <c r="H112" s="11">
        <f>H113+H116</f>
        <v>4031867.9299999997</v>
      </c>
      <c r="I112" s="11">
        <f>I113+I115</f>
        <v>4031867.9299999997</v>
      </c>
      <c r="J112" s="54">
        <v>0</v>
      </c>
    </row>
    <row r="113" spans="1:10" ht="141.75">
      <c r="A113" s="9" t="s">
        <v>9</v>
      </c>
      <c r="B113" s="55" t="s">
        <v>111</v>
      </c>
      <c r="C113" s="17" t="s">
        <v>15</v>
      </c>
      <c r="D113" s="16" t="s">
        <v>98</v>
      </c>
      <c r="E113" s="16" t="s">
        <v>6</v>
      </c>
      <c r="F113" s="18" t="s">
        <v>110</v>
      </c>
      <c r="G113" s="46">
        <v>100</v>
      </c>
      <c r="H113" s="11">
        <f>H114</f>
        <v>3510203.92</v>
      </c>
      <c r="I113" s="11">
        <f>I114</f>
        <v>3510203.92</v>
      </c>
      <c r="J113" s="54">
        <v>0</v>
      </c>
    </row>
    <row r="114" spans="1:10" ht="47.25">
      <c r="A114" s="9"/>
      <c r="B114" s="31" t="s">
        <v>90</v>
      </c>
      <c r="C114" s="17" t="s">
        <v>15</v>
      </c>
      <c r="D114" s="16" t="s">
        <v>98</v>
      </c>
      <c r="E114" s="16" t="s">
        <v>6</v>
      </c>
      <c r="F114" s="18" t="s">
        <v>110</v>
      </c>
      <c r="G114" s="46">
        <v>120</v>
      </c>
      <c r="H114" s="11">
        <f>I114</f>
        <v>3510203.92</v>
      </c>
      <c r="I114" s="12">
        <f>2404137.64+1127819+247.28-22000</f>
        <v>3510203.92</v>
      </c>
      <c r="J114" s="54">
        <v>0</v>
      </c>
    </row>
    <row r="115" spans="1:10" ht="47.25">
      <c r="A115" s="9"/>
      <c r="B115" s="31" t="s">
        <v>104</v>
      </c>
      <c r="C115" s="17" t="s">
        <v>15</v>
      </c>
      <c r="D115" s="16" t="s">
        <v>98</v>
      </c>
      <c r="E115" s="16" t="s">
        <v>6</v>
      </c>
      <c r="F115" s="18" t="s">
        <v>110</v>
      </c>
      <c r="G115" s="46">
        <v>200</v>
      </c>
      <c r="H115" s="11">
        <f>H116</f>
        <v>521664.01</v>
      </c>
      <c r="I115" s="12">
        <f>I116</f>
        <v>521664.01</v>
      </c>
      <c r="J115" s="13">
        <f>J116</f>
        <v>0</v>
      </c>
    </row>
    <row r="116" spans="1:10" ht="63">
      <c r="A116" s="9" t="s">
        <v>9</v>
      </c>
      <c r="B116" s="31" t="s">
        <v>105</v>
      </c>
      <c r="C116" s="17" t="s">
        <v>15</v>
      </c>
      <c r="D116" s="16" t="s">
        <v>98</v>
      </c>
      <c r="E116" s="16" t="s">
        <v>6</v>
      </c>
      <c r="F116" s="18" t="s">
        <v>110</v>
      </c>
      <c r="G116" s="46">
        <v>240</v>
      </c>
      <c r="H116" s="11">
        <f>I116</f>
        <v>521664.01</v>
      </c>
      <c r="I116" s="12">
        <f>499664.01+22000</f>
        <v>521664.01</v>
      </c>
      <c r="J116" s="54">
        <v>0</v>
      </c>
    </row>
    <row r="117" spans="1:10" ht="63">
      <c r="A117" s="9"/>
      <c r="B117" s="10" t="s">
        <v>88</v>
      </c>
      <c r="C117" s="17" t="s">
        <v>15</v>
      </c>
      <c r="D117" s="16" t="s">
        <v>98</v>
      </c>
      <c r="E117" s="16" t="s">
        <v>6</v>
      </c>
      <c r="F117" s="18" t="s">
        <v>112</v>
      </c>
      <c r="G117" s="46"/>
      <c r="H117" s="11">
        <f>H118+H120</f>
        <v>376626.2</v>
      </c>
      <c r="I117" s="11">
        <f>I118+I120</f>
        <v>376626.2</v>
      </c>
      <c r="J117" s="14">
        <f t="shared" ref="J117" si="49">J120</f>
        <v>0</v>
      </c>
    </row>
    <row r="118" spans="1:10" ht="141.75">
      <c r="A118" s="9"/>
      <c r="B118" s="55" t="s">
        <v>111</v>
      </c>
      <c r="C118" s="17" t="s">
        <v>15</v>
      </c>
      <c r="D118" s="16" t="s">
        <v>98</v>
      </c>
      <c r="E118" s="16" t="s">
        <v>6</v>
      </c>
      <c r="F118" s="18" t="s">
        <v>112</v>
      </c>
      <c r="G118" s="46">
        <v>100</v>
      </c>
      <c r="H118" s="11">
        <f>H119</f>
        <v>257926.2</v>
      </c>
      <c r="I118" s="11">
        <f t="shared" ref="I118:J118" si="50">I119</f>
        <v>257926.2</v>
      </c>
      <c r="J118" s="14">
        <f t="shared" si="50"/>
        <v>0</v>
      </c>
    </row>
    <row r="119" spans="1:10" ht="47.25">
      <c r="A119" s="9"/>
      <c r="B119" s="31" t="s">
        <v>90</v>
      </c>
      <c r="C119" s="17" t="s">
        <v>15</v>
      </c>
      <c r="D119" s="16" t="s">
        <v>98</v>
      </c>
      <c r="E119" s="16" t="s">
        <v>6</v>
      </c>
      <c r="F119" s="18" t="s">
        <v>112</v>
      </c>
      <c r="G119" s="46">
        <v>120</v>
      </c>
      <c r="H119" s="11">
        <f>I119</f>
        <v>257926.2</v>
      </c>
      <c r="I119" s="11">
        <v>257926.2</v>
      </c>
      <c r="J119" s="14">
        <v>0</v>
      </c>
    </row>
    <row r="120" spans="1:10" ht="47.25">
      <c r="A120" s="9"/>
      <c r="B120" s="31" t="s">
        <v>104</v>
      </c>
      <c r="C120" s="17" t="s">
        <v>15</v>
      </c>
      <c r="D120" s="16" t="s">
        <v>98</v>
      </c>
      <c r="E120" s="16" t="s">
        <v>6</v>
      </c>
      <c r="F120" s="18" t="s">
        <v>112</v>
      </c>
      <c r="G120" s="46">
        <v>200</v>
      </c>
      <c r="H120" s="11">
        <f>H121</f>
        <v>118700</v>
      </c>
      <c r="I120" s="11">
        <f t="shared" ref="I120" si="51">I121</f>
        <v>118700</v>
      </c>
      <c r="J120" s="14">
        <f t="shared" ref="J120" si="52">J121</f>
        <v>0</v>
      </c>
    </row>
    <row r="121" spans="1:10" ht="63">
      <c r="A121" s="9"/>
      <c r="B121" s="31" t="s">
        <v>105</v>
      </c>
      <c r="C121" s="17" t="s">
        <v>15</v>
      </c>
      <c r="D121" s="16" t="s">
        <v>98</v>
      </c>
      <c r="E121" s="16" t="s">
        <v>6</v>
      </c>
      <c r="F121" s="18" t="s">
        <v>112</v>
      </c>
      <c r="G121" s="46">
        <v>240</v>
      </c>
      <c r="H121" s="11">
        <f>I121</f>
        <v>118700</v>
      </c>
      <c r="I121" s="12">
        <f>150000-31300+320874.47-320874.47</f>
        <v>118700</v>
      </c>
      <c r="J121" s="54">
        <v>0</v>
      </c>
    </row>
    <row r="122" spans="1:10" ht="63">
      <c r="A122" s="9" t="s">
        <v>91</v>
      </c>
      <c r="B122" s="31" t="s">
        <v>92</v>
      </c>
      <c r="C122" s="17" t="s">
        <v>15</v>
      </c>
      <c r="D122" s="16" t="s">
        <v>98</v>
      </c>
      <c r="E122" s="16" t="s">
        <v>6</v>
      </c>
      <c r="F122" s="18" t="s">
        <v>108</v>
      </c>
      <c r="G122" s="46"/>
      <c r="H122" s="11">
        <f>H123+H125</f>
        <v>307064</v>
      </c>
      <c r="I122" s="11">
        <f>I123+I125</f>
        <v>307064</v>
      </c>
      <c r="J122" s="54">
        <v>0</v>
      </c>
    </row>
    <row r="123" spans="1:10" ht="47.25">
      <c r="A123" s="9"/>
      <c r="B123" s="31" t="s">
        <v>104</v>
      </c>
      <c r="C123" s="17" t="s">
        <v>15</v>
      </c>
      <c r="D123" s="16" t="s">
        <v>98</v>
      </c>
      <c r="E123" s="16" t="s">
        <v>6</v>
      </c>
      <c r="F123" s="18" t="s">
        <v>108</v>
      </c>
      <c r="G123" s="46">
        <v>200</v>
      </c>
      <c r="H123" s="11">
        <f>H124</f>
        <v>37300</v>
      </c>
      <c r="I123" s="11">
        <f>I124</f>
        <v>37300</v>
      </c>
      <c r="J123" s="14">
        <f>J124</f>
        <v>0</v>
      </c>
    </row>
    <row r="124" spans="1:10" ht="63">
      <c r="A124" s="9"/>
      <c r="B124" s="31" t="s">
        <v>105</v>
      </c>
      <c r="C124" s="17" t="s">
        <v>15</v>
      </c>
      <c r="D124" s="16" t="s">
        <v>98</v>
      </c>
      <c r="E124" s="16" t="s">
        <v>6</v>
      </c>
      <c r="F124" s="18" t="s">
        <v>108</v>
      </c>
      <c r="G124" s="46">
        <v>240</v>
      </c>
      <c r="H124" s="11">
        <f>6000+31300</f>
        <v>37300</v>
      </c>
      <c r="I124" s="11">
        <f>6000+31300</f>
        <v>37300</v>
      </c>
      <c r="J124" s="54">
        <v>0</v>
      </c>
    </row>
    <row r="125" spans="1:10" ht="34.5" customHeight="1">
      <c r="A125" s="9"/>
      <c r="B125" s="31" t="s">
        <v>113</v>
      </c>
      <c r="C125" s="17" t="s">
        <v>15</v>
      </c>
      <c r="D125" s="16" t="s">
        <v>98</v>
      </c>
      <c r="E125" s="16" t="s">
        <v>6</v>
      </c>
      <c r="F125" s="18" t="s">
        <v>108</v>
      </c>
      <c r="G125" s="46">
        <v>800</v>
      </c>
      <c r="H125" s="11">
        <f>H126+H127</f>
        <v>269764</v>
      </c>
      <c r="I125" s="11">
        <f>I126+I127</f>
        <v>269764</v>
      </c>
      <c r="J125" s="54">
        <v>0</v>
      </c>
    </row>
    <row r="126" spans="1:10" ht="212.25" customHeight="1">
      <c r="A126" s="9"/>
      <c r="B126" s="66" t="s">
        <v>134</v>
      </c>
      <c r="C126" s="17" t="s">
        <v>15</v>
      </c>
      <c r="D126" s="16" t="s">
        <v>98</v>
      </c>
      <c r="E126" s="16" t="s">
        <v>6</v>
      </c>
      <c r="F126" s="18" t="s">
        <v>108</v>
      </c>
      <c r="G126" s="46">
        <v>830</v>
      </c>
      <c r="H126" s="11">
        <f>I126</f>
        <v>259764</v>
      </c>
      <c r="I126" s="11">
        <f>256764+3000</f>
        <v>259764</v>
      </c>
      <c r="J126" s="54">
        <v>0</v>
      </c>
    </row>
    <row r="127" spans="1:10" ht="47.25">
      <c r="A127" s="9" t="s">
        <v>9</v>
      </c>
      <c r="B127" s="31" t="s">
        <v>114</v>
      </c>
      <c r="C127" s="17" t="s">
        <v>15</v>
      </c>
      <c r="D127" s="16" t="s">
        <v>98</v>
      </c>
      <c r="E127" s="16" t="s">
        <v>6</v>
      </c>
      <c r="F127" s="18" t="s">
        <v>108</v>
      </c>
      <c r="G127" s="46">
        <v>850</v>
      </c>
      <c r="H127" s="11">
        <v>10000</v>
      </c>
      <c r="I127" s="12">
        <v>10000</v>
      </c>
      <c r="J127" s="54">
        <v>0</v>
      </c>
    </row>
    <row r="128" spans="1:10" ht="63">
      <c r="A128" s="9" t="s">
        <v>117</v>
      </c>
      <c r="B128" s="31" t="s">
        <v>102</v>
      </c>
      <c r="C128" s="17" t="s">
        <v>15</v>
      </c>
      <c r="D128" s="16" t="s">
        <v>98</v>
      </c>
      <c r="E128" s="16" t="s">
        <v>6</v>
      </c>
      <c r="F128" s="18" t="s">
        <v>115</v>
      </c>
      <c r="G128" s="46"/>
      <c r="H128" s="11">
        <f>H129+H131</f>
        <v>820615.75</v>
      </c>
      <c r="I128" s="11">
        <f>I129+I131</f>
        <v>820615.75</v>
      </c>
      <c r="J128" s="14">
        <f t="shared" ref="H128:J129" si="53">J129</f>
        <v>0</v>
      </c>
    </row>
    <row r="129" spans="1:10" ht="47.25">
      <c r="A129" s="9"/>
      <c r="B129" s="31" t="s">
        <v>104</v>
      </c>
      <c r="C129" s="17" t="s">
        <v>15</v>
      </c>
      <c r="D129" s="16" t="s">
        <v>98</v>
      </c>
      <c r="E129" s="16" t="s">
        <v>6</v>
      </c>
      <c r="F129" s="18" t="s">
        <v>115</v>
      </c>
      <c r="G129" s="46">
        <v>200</v>
      </c>
      <c r="H129" s="11">
        <f t="shared" si="53"/>
        <v>818830.75</v>
      </c>
      <c r="I129" s="11">
        <f t="shared" si="53"/>
        <v>818830.75</v>
      </c>
      <c r="J129" s="14">
        <f t="shared" si="53"/>
        <v>0</v>
      </c>
    </row>
    <row r="130" spans="1:10" ht="63">
      <c r="A130" s="9"/>
      <c r="B130" s="31" t="s">
        <v>105</v>
      </c>
      <c r="C130" s="17" t="s">
        <v>15</v>
      </c>
      <c r="D130" s="16" t="s">
        <v>98</v>
      </c>
      <c r="E130" s="16" t="s">
        <v>6</v>
      </c>
      <c r="F130" s="18" t="s">
        <v>115</v>
      </c>
      <c r="G130" s="46">
        <v>240</v>
      </c>
      <c r="H130" s="11">
        <f>I130</f>
        <v>818830.75</v>
      </c>
      <c r="I130" s="12">
        <v>818830.75</v>
      </c>
      <c r="J130" s="54">
        <v>0</v>
      </c>
    </row>
    <row r="131" spans="1:10" ht="30.75" customHeight="1">
      <c r="A131" s="9"/>
      <c r="B131" s="31" t="s">
        <v>113</v>
      </c>
      <c r="C131" s="17" t="s">
        <v>15</v>
      </c>
      <c r="D131" s="16" t="s">
        <v>98</v>
      </c>
      <c r="E131" s="16" t="s">
        <v>6</v>
      </c>
      <c r="F131" s="18" t="s">
        <v>115</v>
      </c>
      <c r="G131" s="46">
        <v>800</v>
      </c>
      <c r="H131" s="11">
        <f>H132</f>
        <v>1785</v>
      </c>
      <c r="I131" s="11">
        <f t="shared" ref="I131:J131" si="54">I132</f>
        <v>1785</v>
      </c>
      <c r="J131" s="14">
        <f t="shared" si="54"/>
        <v>0</v>
      </c>
    </row>
    <row r="132" spans="1:10" ht="236.25">
      <c r="A132" s="9"/>
      <c r="B132" s="66" t="s">
        <v>134</v>
      </c>
      <c r="C132" s="17" t="s">
        <v>15</v>
      </c>
      <c r="D132" s="16" t="s">
        <v>98</v>
      </c>
      <c r="E132" s="16" t="s">
        <v>6</v>
      </c>
      <c r="F132" s="18" t="s">
        <v>115</v>
      </c>
      <c r="G132" s="46">
        <v>830</v>
      </c>
      <c r="H132" s="11">
        <f>I132</f>
        <v>1785</v>
      </c>
      <c r="I132" s="12">
        <v>1785</v>
      </c>
      <c r="J132" s="54">
        <v>0</v>
      </c>
    </row>
    <row r="133" spans="1:10" ht="76.5" customHeight="1">
      <c r="A133" s="9"/>
      <c r="B133" s="31" t="s">
        <v>102</v>
      </c>
      <c r="C133" s="17" t="s">
        <v>15</v>
      </c>
      <c r="D133" s="16" t="s">
        <v>98</v>
      </c>
      <c r="E133" s="16" t="s">
        <v>6</v>
      </c>
      <c r="F133" s="18" t="s">
        <v>116</v>
      </c>
      <c r="G133" s="46"/>
      <c r="H133" s="11">
        <f>H134+H136+H138</f>
        <v>3280140.4099999997</v>
      </c>
      <c r="I133" s="11">
        <f>I134+I136+I138</f>
        <v>3280140.4099999997</v>
      </c>
      <c r="J133" s="54">
        <v>0</v>
      </c>
    </row>
    <row r="134" spans="1:10" ht="141.75">
      <c r="A134" s="9"/>
      <c r="B134" s="55" t="s">
        <v>111</v>
      </c>
      <c r="C134" s="17" t="s">
        <v>15</v>
      </c>
      <c r="D134" s="16" t="s">
        <v>98</v>
      </c>
      <c r="E134" s="16" t="s">
        <v>6</v>
      </c>
      <c r="F134" s="18" t="s">
        <v>116</v>
      </c>
      <c r="G134" s="46">
        <v>100</v>
      </c>
      <c r="H134" s="11">
        <f>H135</f>
        <v>2731939.4099999997</v>
      </c>
      <c r="I134" s="11">
        <f t="shared" ref="I134:J134" si="55">I135</f>
        <v>2731939.4099999997</v>
      </c>
      <c r="J134" s="14">
        <f t="shared" si="55"/>
        <v>0</v>
      </c>
    </row>
    <row r="135" spans="1:10" ht="31.5">
      <c r="A135" s="9"/>
      <c r="B135" s="33" t="s">
        <v>13</v>
      </c>
      <c r="C135" s="17" t="s">
        <v>15</v>
      </c>
      <c r="D135" s="16" t="s">
        <v>98</v>
      </c>
      <c r="E135" s="16" t="s">
        <v>6</v>
      </c>
      <c r="F135" s="18" t="s">
        <v>116</v>
      </c>
      <c r="G135" s="46">
        <v>110</v>
      </c>
      <c r="H135" s="11">
        <f>I135</f>
        <v>2731939.4099999997</v>
      </c>
      <c r="I135" s="12">
        <f>2989865.61-257926.2</f>
        <v>2731939.4099999997</v>
      </c>
      <c r="J135" s="54">
        <v>0</v>
      </c>
    </row>
    <row r="136" spans="1:10" ht="47.25">
      <c r="A136" s="9"/>
      <c r="B136" s="31" t="s">
        <v>104</v>
      </c>
      <c r="C136" s="17" t="s">
        <v>15</v>
      </c>
      <c r="D136" s="16" t="s">
        <v>98</v>
      </c>
      <c r="E136" s="16" t="s">
        <v>6</v>
      </c>
      <c r="F136" s="18" t="s">
        <v>116</v>
      </c>
      <c r="G136" s="46">
        <v>200</v>
      </c>
      <c r="H136" s="11">
        <f>H137</f>
        <v>537201</v>
      </c>
      <c r="I136" s="11">
        <f t="shared" ref="I136:J136" si="56">I137</f>
        <v>537201</v>
      </c>
      <c r="J136" s="52">
        <f t="shared" si="56"/>
        <v>0</v>
      </c>
    </row>
    <row r="137" spans="1:10" ht="63">
      <c r="A137" s="9"/>
      <c r="B137" s="31" t="s">
        <v>105</v>
      </c>
      <c r="C137" s="17" t="s">
        <v>15</v>
      </c>
      <c r="D137" s="16" t="s">
        <v>98</v>
      </c>
      <c r="E137" s="16" t="s">
        <v>6</v>
      </c>
      <c r="F137" s="18" t="s">
        <v>116</v>
      </c>
      <c r="G137" s="46">
        <v>240</v>
      </c>
      <c r="H137" s="11">
        <f>I137</f>
        <v>537201</v>
      </c>
      <c r="I137" s="12">
        <v>537201</v>
      </c>
      <c r="J137" s="53">
        <v>0</v>
      </c>
    </row>
    <row r="138" spans="1:10" ht="24.75" customHeight="1">
      <c r="A138" s="9"/>
      <c r="B138" s="31" t="s">
        <v>113</v>
      </c>
      <c r="C138" s="17" t="s">
        <v>15</v>
      </c>
      <c r="D138" s="16" t="s">
        <v>98</v>
      </c>
      <c r="E138" s="16" t="s">
        <v>6</v>
      </c>
      <c r="F138" s="18" t="s">
        <v>116</v>
      </c>
      <c r="G138" s="46">
        <v>800</v>
      </c>
      <c r="H138" s="11">
        <f>H139</f>
        <v>11000</v>
      </c>
      <c r="I138" s="11">
        <f>I139</f>
        <v>11000</v>
      </c>
      <c r="J138" s="52">
        <f t="shared" ref="J138" si="57">J139</f>
        <v>0</v>
      </c>
    </row>
    <row r="139" spans="1:10" ht="47.25">
      <c r="A139" s="9"/>
      <c r="B139" s="31" t="s">
        <v>114</v>
      </c>
      <c r="C139" s="17" t="s">
        <v>15</v>
      </c>
      <c r="D139" s="16" t="s">
        <v>98</v>
      </c>
      <c r="E139" s="16" t="s">
        <v>6</v>
      </c>
      <c r="F139" s="18" t="s">
        <v>116</v>
      </c>
      <c r="G139" s="46">
        <v>850</v>
      </c>
      <c r="H139" s="11">
        <v>11000</v>
      </c>
      <c r="I139" s="12">
        <v>11000</v>
      </c>
      <c r="J139" s="53">
        <v>0</v>
      </c>
    </row>
    <row r="140" spans="1:10" ht="110.25">
      <c r="A140" s="9" t="s">
        <v>94</v>
      </c>
      <c r="B140" s="34" t="s">
        <v>93</v>
      </c>
      <c r="C140" s="17" t="s">
        <v>15</v>
      </c>
      <c r="D140" s="16" t="s">
        <v>98</v>
      </c>
      <c r="E140" s="16" t="s">
        <v>36</v>
      </c>
      <c r="F140" s="18" t="s">
        <v>126</v>
      </c>
      <c r="G140" s="46"/>
      <c r="H140" s="11">
        <f>J140</f>
        <v>811058</v>
      </c>
      <c r="I140" s="11">
        <f t="shared" ref="I140" si="58">I142</f>
        <v>0</v>
      </c>
      <c r="J140" s="54">
        <f>J141+J143</f>
        <v>811058</v>
      </c>
    </row>
    <row r="141" spans="1:10" ht="141.75">
      <c r="A141" s="19"/>
      <c r="B141" s="55" t="s">
        <v>111</v>
      </c>
      <c r="C141" s="17" t="s">
        <v>15</v>
      </c>
      <c r="D141" s="16" t="s">
        <v>98</v>
      </c>
      <c r="E141" s="16" t="s">
        <v>36</v>
      </c>
      <c r="F141" s="18" t="s">
        <v>126</v>
      </c>
      <c r="G141" s="46">
        <v>100</v>
      </c>
      <c r="H141" s="57">
        <f>H142</f>
        <v>754177.91</v>
      </c>
      <c r="I141" s="57">
        <f t="shared" ref="I141" si="59">I142</f>
        <v>0</v>
      </c>
      <c r="J141" s="14">
        <f>J142</f>
        <v>754177.91</v>
      </c>
    </row>
    <row r="142" spans="1:10" ht="60" customHeight="1">
      <c r="A142" s="9"/>
      <c r="B142" s="15" t="s">
        <v>90</v>
      </c>
      <c r="C142" s="17" t="s">
        <v>15</v>
      </c>
      <c r="D142" s="16" t="s">
        <v>98</v>
      </c>
      <c r="E142" s="16" t="s">
        <v>36</v>
      </c>
      <c r="F142" s="18" t="s">
        <v>126</v>
      </c>
      <c r="G142" s="46">
        <v>120</v>
      </c>
      <c r="H142" s="57">
        <f>J142</f>
        <v>754177.91</v>
      </c>
      <c r="I142" s="58">
        <v>0</v>
      </c>
      <c r="J142" s="53">
        <f>833233.91-79056</f>
        <v>754177.91</v>
      </c>
    </row>
    <row r="143" spans="1:10" ht="60" customHeight="1">
      <c r="A143" s="9"/>
      <c r="B143" s="31" t="s">
        <v>104</v>
      </c>
      <c r="C143" s="17" t="s">
        <v>15</v>
      </c>
      <c r="D143" s="16" t="s">
        <v>98</v>
      </c>
      <c r="E143" s="16" t="s">
        <v>36</v>
      </c>
      <c r="F143" s="18" t="s">
        <v>126</v>
      </c>
      <c r="G143" s="46">
        <v>200</v>
      </c>
      <c r="H143" s="57">
        <f>H144</f>
        <v>56880.09</v>
      </c>
      <c r="I143" s="57">
        <f t="shared" ref="I143:J143" si="60">I144</f>
        <v>0</v>
      </c>
      <c r="J143" s="52">
        <f t="shared" si="60"/>
        <v>56880.09</v>
      </c>
    </row>
    <row r="144" spans="1:10" ht="72.75" customHeight="1">
      <c r="A144" s="9"/>
      <c r="B144" s="31" t="s">
        <v>105</v>
      </c>
      <c r="C144" s="17" t="s">
        <v>15</v>
      </c>
      <c r="D144" s="16" t="s">
        <v>98</v>
      </c>
      <c r="E144" s="16" t="s">
        <v>36</v>
      </c>
      <c r="F144" s="18" t="s">
        <v>126</v>
      </c>
      <c r="G144" s="46">
        <v>240</v>
      </c>
      <c r="H144" s="57">
        <f>J144</f>
        <v>56880.09</v>
      </c>
      <c r="I144" s="58">
        <v>0</v>
      </c>
      <c r="J144" s="53">
        <v>56880.09</v>
      </c>
    </row>
    <row r="145" spans="1:10" ht="63">
      <c r="A145" s="9" t="s">
        <v>95</v>
      </c>
      <c r="B145" s="34" t="s">
        <v>96</v>
      </c>
      <c r="C145" s="17" t="s">
        <v>15</v>
      </c>
      <c r="D145" s="16" t="s">
        <v>98</v>
      </c>
      <c r="E145" s="16" t="s">
        <v>6</v>
      </c>
      <c r="F145" s="18" t="s">
        <v>118</v>
      </c>
      <c r="G145" s="46"/>
      <c r="H145" s="11">
        <f>H146</f>
        <v>20000</v>
      </c>
      <c r="I145" s="11">
        <f>I146</f>
        <v>20000</v>
      </c>
      <c r="J145" s="54">
        <v>0</v>
      </c>
    </row>
    <row r="146" spans="1:10" ht="47.25">
      <c r="A146" s="9"/>
      <c r="B146" s="31" t="s">
        <v>104</v>
      </c>
      <c r="C146" s="17" t="s">
        <v>15</v>
      </c>
      <c r="D146" s="16" t="s">
        <v>98</v>
      </c>
      <c r="E146" s="16" t="s">
        <v>6</v>
      </c>
      <c r="F146" s="18" t="s">
        <v>118</v>
      </c>
      <c r="G146" s="46">
        <v>200</v>
      </c>
      <c r="H146" s="11">
        <v>20000</v>
      </c>
      <c r="I146" s="11">
        <v>20000</v>
      </c>
      <c r="J146" s="54">
        <v>0</v>
      </c>
    </row>
    <row r="147" spans="1:10" ht="63">
      <c r="A147" s="9"/>
      <c r="B147" s="31" t="s">
        <v>105</v>
      </c>
      <c r="C147" s="17" t="s">
        <v>15</v>
      </c>
      <c r="D147" s="16" t="s">
        <v>98</v>
      </c>
      <c r="E147" s="16" t="s">
        <v>6</v>
      </c>
      <c r="F147" s="18" t="s">
        <v>118</v>
      </c>
      <c r="G147" s="46">
        <v>240</v>
      </c>
      <c r="H147" s="11">
        <v>20000</v>
      </c>
      <c r="I147" s="12">
        <v>20000</v>
      </c>
      <c r="J147" s="54">
        <v>0</v>
      </c>
    </row>
    <row r="148" spans="1:10" ht="43.5" customHeight="1">
      <c r="A148" s="9" t="s">
        <v>97</v>
      </c>
      <c r="B148" s="10" t="s">
        <v>33</v>
      </c>
      <c r="C148" s="17" t="s">
        <v>15</v>
      </c>
      <c r="D148" s="16" t="s">
        <v>98</v>
      </c>
      <c r="E148" s="16" t="s">
        <v>6</v>
      </c>
      <c r="F148" s="18" t="s">
        <v>119</v>
      </c>
      <c r="G148" s="46"/>
      <c r="H148" s="11">
        <f>H150</f>
        <v>50000</v>
      </c>
      <c r="I148" s="11">
        <f t="shared" ref="I148:J148" si="61">I150</f>
        <v>50000</v>
      </c>
      <c r="J148" s="14">
        <f t="shared" si="61"/>
        <v>0</v>
      </c>
    </row>
    <row r="149" spans="1:10" ht="24" customHeight="1">
      <c r="A149" s="9"/>
      <c r="B149" s="10" t="s">
        <v>113</v>
      </c>
      <c r="C149" s="17" t="s">
        <v>15</v>
      </c>
      <c r="D149" s="16" t="s">
        <v>98</v>
      </c>
      <c r="E149" s="16" t="s">
        <v>6</v>
      </c>
      <c r="F149" s="18" t="s">
        <v>119</v>
      </c>
      <c r="G149" s="46">
        <v>800</v>
      </c>
      <c r="H149" s="11">
        <f>H150</f>
        <v>50000</v>
      </c>
      <c r="I149" s="11">
        <v>50000</v>
      </c>
      <c r="J149" s="14">
        <v>0</v>
      </c>
    </row>
    <row r="150" spans="1:10" ht="29.25" customHeight="1">
      <c r="A150" s="9"/>
      <c r="B150" s="31" t="s">
        <v>34</v>
      </c>
      <c r="C150" s="17" t="s">
        <v>15</v>
      </c>
      <c r="D150" s="16" t="s">
        <v>98</v>
      </c>
      <c r="E150" s="16" t="s">
        <v>6</v>
      </c>
      <c r="F150" s="18" t="s">
        <v>119</v>
      </c>
      <c r="G150" s="46">
        <v>870</v>
      </c>
      <c r="H150" s="11">
        <v>50000</v>
      </c>
      <c r="I150" s="12">
        <v>50000</v>
      </c>
      <c r="J150" s="54">
        <v>0</v>
      </c>
    </row>
    <row r="151" spans="1:10" ht="104.25" customHeight="1">
      <c r="A151" s="9" t="s">
        <v>127</v>
      </c>
      <c r="B151" s="72" t="s">
        <v>147</v>
      </c>
      <c r="C151" s="25" t="s">
        <v>15</v>
      </c>
      <c r="D151" s="29" t="s">
        <v>128</v>
      </c>
      <c r="E151" s="29" t="s">
        <v>8</v>
      </c>
      <c r="F151" s="30" t="s">
        <v>106</v>
      </c>
      <c r="G151" s="26"/>
      <c r="H151" s="27">
        <f>H152+H168+H172</f>
        <v>4703368.8199999994</v>
      </c>
      <c r="I151" s="27">
        <f>I152+I168+I172</f>
        <v>1084571.53</v>
      </c>
      <c r="J151" s="28">
        <f t="shared" ref="J151" si="62">J152+J168</f>
        <v>3618797.29</v>
      </c>
    </row>
    <row r="152" spans="1:10" ht="87" customHeight="1">
      <c r="A152" s="69" t="s">
        <v>135</v>
      </c>
      <c r="B152" s="67" t="s">
        <v>142</v>
      </c>
      <c r="C152" s="17" t="s">
        <v>15</v>
      </c>
      <c r="D152" s="16" t="s">
        <v>128</v>
      </c>
      <c r="E152" s="16" t="s">
        <v>6</v>
      </c>
      <c r="F152" s="18" t="s">
        <v>106</v>
      </c>
      <c r="G152" s="46"/>
      <c r="H152" s="11">
        <f>I152+J152</f>
        <v>4307031.33</v>
      </c>
      <c r="I152" s="11">
        <f t="shared" ref="I152" si="63">I153+I156+I159+I162</f>
        <v>688234.04</v>
      </c>
      <c r="J152" s="14">
        <f>J153+J156+J159+J162+J165</f>
        <v>3618797.29</v>
      </c>
    </row>
    <row r="153" spans="1:10" ht="49.5" customHeight="1">
      <c r="A153" s="69" t="s">
        <v>136</v>
      </c>
      <c r="B153" s="68" t="s">
        <v>143</v>
      </c>
      <c r="C153" s="17" t="s">
        <v>15</v>
      </c>
      <c r="D153" s="16" t="s">
        <v>128</v>
      </c>
      <c r="E153" s="16" t="s">
        <v>6</v>
      </c>
      <c r="F153" s="18" t="s">
        <v>146</v>
      </c>
      <c r="G153" s="46"/>
      <c r="H153" s="11">
        <f t="shared" ref="H153:H154" si="64">H154</f>
        <v>521234.04</v>
      </c>
      <c r="I153" s="11">
        <f t="shared" ref="I153:I154" si="65">I154</f>
        <v>521234.04</v>
      </c>
      <c r="J153" s="14">
        <f t="shared" ref="J153:J154" si="66">J154</f>
        <v>0</v>
      </c>
    </row>
    <row r="154" spans="1:10" ht="54" customHeight="1">
      <c r="A154" s="69"/>
      <c r="B154" s="67" t="s">
        <v>144</v>
      </c>
      <c r="C154" s="17" t="s">
        <v>15</v>
      </c>
      <c r="D154" s="16" t="s">
        <v>128</v>
      </c>
      <c r="E154" s="16" t="s">
        <v>6</v>
      </c>
      <c r="F154" s="18" t="s">
        <v>146</v>
      </c>
      <c r="G154" s="46">
        <v>200</v>
      </c>
      <c r="H154" s="11">
        <f t="shared" si="64"/>
        <v>521234.04</v>
      </c>
      <c r="I154" s="11">
        <f t="shared" si="65"/>
        <v>521234.04</v>
      </c>
      <c r="J154" s="14">
        <f t="shared" si="66"/>
        <v>0</v>
      </c>
    </row>
    <row r="155" spans="1:10" ht="75" customHeight="1">
      <c r="A155" s="69"/>
      <c r="B155" s="67" t="s">
        <v>145</v>
      </c>
      <c r="C155" s="17" t="s">
        <v>15</v>
      </c>
      <c r="D155" s="16" t="s">
        <v>128</v>
      </c>
      <c r="E155" s="16" t="s">
        <v>6</v>
      </c>
      <c r="F155" s="18" t="s">
        <v>146</v>
      </c>
      <c r="G155" s="46">
        <v>240</v>
      </c>
      <c r="H155" s="11">
        <f>I155</f>
        <v>521234.04</v>
      </c>
      <c r="I155" s="11">
        <f>170000+350243.56+990.48</f>
        <v>521234.04</v>
      </c>
      <c r="J155" s="14">
        <v>0</v>
      </c>
    </row>
    <row r="156" spans="1:10" ht="75" customHeight="1">
      <c r="A156" s="69" t="s">
        <v>157</v>
      </c>
      <c r="B156" s="71" t="s">
        <v>153</v>
      </c>
      <c r="C156" s="17" t="s">
        <v>15</v>
      </c>
      <c r="D156" s="16" t="s">
        <v>128</v>
      </c>
      <c r="E156" s="16" t="s">
        <v>6</v>
      </c>
      <c r="F156" s="18" t="s">
        <v>154</v>
      </c>
      <c r="G156" s="46"/>
      <c r="H156" s="11">
        <f>H157</f>
        <v>52000</v>
      </c>
      <c r="I156" s="11">
        <f t="shared" ref="I156:J156" si="67">I157</f>
        <v>52000</v>
      </c>
      <c r="J156" s="14">
        <f t="shared" si="67"/>
        <v>0</v>
      </c>
    </row>
    <row r="157" spans="1:10" ht="75" customHeight="1">
      <c r="A157" s="69"/>
      <c r="B157" s="67" t="s">
        <v>144</v>
      </c>
      <c r="C157" s="17" t="s">
        <v>15</v>
      </c>
      <c r="D157" s="16" t="s">
        <v>128</v>
      </c>
      <c r="E157" s="16" t="s">
        <v>6</v>
      </c>
      <c r="F157" s="18" t="s">
        <v>154</v>
      </c>
      <c r="G157" s="46">
        <v>200</v>
      </c>
      <c r="H157" s="11">
        <f>H158</f>
        <v>52000</v>
      </c>
      <c r="I157" s="11">
        <f t="shared" ref="I157" si="68">I158</f>
        <v>52000</v>
      </c>
      <c r="J157" s="14">
        <f t="shared" ref="J157" si="69">J158</f>
        <v>0</v>
      </c>
    </row>
    <row r="158" spans="1:10" ht="75" customHeight="1">
      <c r="A158" s="69"/>
      <c r="B158" s="67" t="s">
        <v>145</v>
      </c>
      <c r="C158" s="17" t="s">
        <v>15</v>
      </c>
      <c r="D158" s="16" t="s">
        <v>128</v>
      </c>
      <c r="E158" s="16" t="s">
        <v>6</v>
      </c>
      <c r="F158" s="18" t="s">
        <v>154</v>
      </c>
      <c r="G158" s="46">
        <v>240</v>
      </c>
      <c r="H158" s="11">
        <v>52000</v>
      </c>
      <c r="I158" s="11">
        <v>52000</v>
      </c>
      <c r="J158" s="14">
        <v>0</v>
      </c>
    </row>
    <row r="159" spans="1:10" ht="75" customHeight="1">
      <c r="A159" s="69" t="s">
        <v>158</v>
      </c>
      <c r="B159" s="68" t="s">
        <v>130</v>
      </c>
      <c r="C159" s="17" t="s">
        <v>15</v>
      </c>
      <c r="D159" s="16" t="s">
        <v>128</v>
      </c>
      <c r="E159" s="16" t="s">
        <v>6</v>
      </c>
      <c r="F159" s="18" t="s">
        <v>133</v>
      </c>
      <c r="G159" s="46"/>
      <c r="H159" s="11">
        <f>H160</f>
        <v>3297602.84</v>
      </c>
      <c r="I159" s="11">
        <f t="shared" ref="I159:J159" si="70">I160</f>
        <v>0</v>
      </c>
      <c r="J159" s="14">
        <f t="shared" si="70"/>
        <v>3297602.84</v>
      </c>
    </row>
    <row r="160" spans="1:10" ht="75" customHeight="1">
      <c r="A160" s="69"/>
      <c r="B160" s="67" t="s">
        <v>132</v>
      </c>
      <c r="C160" s="17" t="s">
        <v>15</v>
      </c>
      <c r="D160" s="16" t="s">
        <v>128</v>
      </c>
      <c r="E160" s="16" t="s">
        <v>6</v>
      </c>
      <c r="F160" s="18" t="s">
        <v>133</v>
      </c>
      <c r="G160" s="46">
        <v>400</v>
      </c>
      <c r="H160" s="11">
        <f>H161</f>
        <v>3297602.84</v>
      </c>
      <c r="I160" s="11">
        <f t="shared" ref="I160" si="71">I161</f>
        <v>0</v>
      </c>
      <c r="J160" s="14">
        <f t="shared" ref="J160" si="72">J161</f>
        <v>3297602.84</v>
      </c>
    </row>
    <row r="161" spans="1:10" ht="75" customHeight="1">
      <c r="A161" s="69"/>
      <c r="B161" s="68" t="s">
        <v>148</v>
      </c>
      <c r="C161" s="17" t="s">
        <v>15</v>
      </c>
      <c r="D161" s="16" t="s">
        <v>128</v>
      </c>
      <c r="E161" s="16" t="s">
        <v>6</v>
      </c>
      <c r="F161" s="18" t="s">
        <v>133</v>
      </c>
      <c r="G161" s="46">
        <v>410</v>
      </c>
      <c r="H161" s="11">
        <f>I161+J161</f>
        <v>3297602.84</v>
      </c>
      <c r="I161" s="11">
        <v>0</v>
      </c>
      <c r="J161" s="14">
        <v>3297602.84</v>
      </c>
    </row>
    <row r="162" spans="1:10" ht="143.25" customHeight="1">
      <c r="A162" s="69" t="s">
        <v>159</v>
      </c>
      <c r="B162" s="68" t="s">
        <v>130</v>
      </c>
      <c r="C162" s="17" t="s">
        <v>15</v>
      </c>
      <c r="D162" s="16" t="s">
        <v>128</v>
      </c>
      <c r="E162" s="16" t="s">
        <v>6</v>
      </c>
      <c r="F162" s="18" t="s">
        <v>131</v>
      </c>
      <c r="G162" s="46"/>
      <c r="H162" s="11">
        <f>H163</f>
        <v>115000</v>
      </c>
      <c r="I162" s="11">
        <f t="shared" ref="I162:J162" si="73">I163</f>
        <v>115000</v>
      </c>
      <c r="J162" s="14">
        <f t="shared" si="73"/>
        <v>0</v>
      </c>
    </row>
    <row r="163" spans="1:10" ht="75" customHeight="1">
      <c r="A163" s="69"/>
      <c r="B163" s="67" t="s">
        <v>132</v>
      </c>
      <c r="C163" s="17" t="s">
        <v>15</v>
      </c>
      <c r="D163" s="16" t="s">
        <v>128</v>
      </c>
      <c r="E163" s="16" t="s">
        <v>6</v>
      </c>
      <c r="F163" s="18" t="s">
        <v>131</v>
      </c>
      <c r="G163" s="46">
        <v>400</v>
      </c>
      <c r="H163" s="11">
        <f>H164</f>
        <v>115000</v>
      </c>
      <c r="I163" s="11">
        <f t="shared" ref="I163" si="74">I164</f>
        <v>115000</v>
      </c>
      <c r="J163" s="14">
        <f t="shared" ref="J163" si="75">J164</f>
        <v>0</v>
      </c>
    </row>
    <row r="164" spans="1:10" ht="75" customHeight="1">
      <c r="A164" s="69"/>
      <c r="B164" s="68" t="s">
        <v>148</v>
      </c>
      <c r="C164" s="17" t="s">
        <v>15</v>
      </c>
      <c r="D164" s="16" t="s">
        <v>128</v>
      </c>
      <c r="E164" s="16" t="s">
        <v>6</v>
      </c>
      <c r="F164" s="18" t="s">
        <v>131</v>
      </c>
      <c r="G164" s="46">
        <v>410</v>
      </c>
      <c r="H164" s="11">
        <v>115000</v>
      </c>
      <c r="I164" s="11">
        <v>115000</v>
      </c>
      <c r="J164" s="14">
        <v>0</v>
      </c>
    </row>
    <row r="165" spans="1:10" ht="99.75" customHeight="1">
      <c r="A165" s="69"/>
      <c r="B165" s="68" t="s">
        <v>164</v>
      </c>
      <c r="C165" s="17" t="s">
        <v>15</v>
      </c>
      <c r="D165" s="16" t="s">
        <v>128</v>
      </c>
      <c r="E165" s="16" t="s">
        <v>6</v>
      </c>
      <c r="F165" s="18" t="s">
        <v>163</v>
      </c>
      <c r="G165" s="46"/>
      <c r="H165" s="11">
        <f>H166</f>
        <v>321194.45</v>
      </c>
      <c r="I165" s="11">
        <f t="shared" ref="I165:J165" si="76">I166</f>
        <v>0</v>
      </c>
      <c r="J165" s="14">
        <f t="shared" si="76"/>
        <v>321194.45</v>
      </c>
    </row>
    <row r="166" spans="1:10" ht="75" customHeight="1">
      <c r="A166" s="69"/>
      <c r="B166" s="67" t="s">
        <v>132</v>
      </c>
      <c r="C166" s="17" t="s">
        <v>15</v>
      </c>
      <c r="D166" s="16" t="s">
        <v>128</v>
      </c>
      <c r="E166" s="16" t="s">
        <v>6</v>
      </c>
      <c r="F166" s="18" t="s">
        <v>163</v>
      </c>
      <c r="G166" s="46">
        <v>400</v>
      </c>
      <c r="H166" s="11">
        <f>H167</f>
        <v>321194.45</v>
      </c>
      <c r="I166" s="11">
        <f t="shared" ref="I166" si="77">I167</f>
        <v>0</v>
      </c>
      <c r="J166" s="14">
        <f t="shared" ref="J166" si="78">J167</f>
        <v>321194.45</v>
      </c>
    </row>
    <row r="167" spans="1:10" ht="75" customHeight="1">
      <c r="A167" s="69"/>
      <c r="B167" s="68" t="s">
        <v>148</v>
      </c>
      <c r="C167" s="17" t="s">
        <v>15</v>
      </c>
      <c r="D167" s="16" t="s">
        <v>128</v>
      </c>
      <c r="E167" s="16" t="s">
        <v>6</v>
      </c>
      <c r="F167" s="18" t="s">
        <v>163</v>
      </c>
      <c r="G167" s="46">
        <v>410</v>
      </c>
      <c r="H167" s="11">
        <f>I167+J167</f>
        <v>321194.45</v>
      </c>
      <c r="I167" s="11">
        <v>0</v>
      </c>
      <c r="J167" s="14">
        <v>321194.45</v>
      </c>
    </row>
    <row r="168" spans="1:10" ht="55.5" customHeight="1">
      <c r="A168" s="69" t="s">
        <v>155</v>
      </c>
      <c r="B168" s="67" t="s">
        <v>129</v>
      </c>
      <c r="C168" s="17" t="s">
        <v>15</v>
      </c>
      <c r="D168" s="16" t="s">
        <v>128</v>
      </c>
      <c r="E168" s="16" t="s">
        <v>10</v>
      </c>
      <c r="F168" s="18" t="s">
        <v>106</v>
      </c>
      <c r="G168" s="46"/>
      <c r="H168" s="11">
        <f>H169</f>
        <v>75463.02</v>
      </c>
      <c r="I168" s="11">
        <f>I169</f>
        <v>75463.02</v>
      </c>
      <c r="J168" s="14">
        <f t="shared" ref="J168" si="79">J169+J172</f>
        <v>0</v>
      </c>
    </row>
    <row r="169" spans="1:10" ht="150" customHeight="1">
      <c r="A169" s="69" t="s">
        <v>156</v>
      </c>
      <c r="B169" s="70" t="s">
        <v>130</v>
      </c>
      <c r="C169" s="17" t="s">
        <v>15</v>
      </c>
      <c r="D169" s="16" t="s">
        <v>128</v>
      </c>
      <c r="E169" s="16" t="s">
        <v>10</v>
      </c>
      <c r="F169" s="18" t="s">
        <v>131</v>
      </c>
      <c r="G169" s="46"/>
      <c r="H169" s="11">
        <f>H170</f>
        <v>75463.02</v>
      </c>
      <c r="I169" s="11">
        <f t="shared" ref="I169:J169" si="80">I170</f>
        <v>75463.02</v>
      </c>
      <c r="J169" s="14">
        <f t="shared" si="80"/>
        <v>0</v>
      </c>
    </row>
    <row r="170" spans="1:10" ht="70.5" customHeight="1">
      <c r="A170" s="69"/>
      <c r="B170" s="67" t="s">
        <v>132</v>
      </c>
      <c r="C170" s="17" t="s">
        <v>15</v>
      </c>
      <c r="D170" s="16" t="s">
        <v>128</v>
      </c>
      <c r="E170" s="16" t="s">
        <v>10</v>
      </c>
      <c r="F170" s="18" t="s">
        <v>131</v>
      </c>
      <c r="G170" s="46">
        <v>400</v>
      </c>
      <c r="H170" s="11">
        <f>H171</f>
        <v>75463.02</v>
      </c>
      <c r="I170" s="11">
        <f t="shared" ref="I170" si="81">I171</f>
        <v>75463.02</v>
      </c>
      <c r="J170" s="14">
        <f t="shared" ref="J170" si="82">J171</f>
        <v>0</v>
      </c>
    </row>
    <row r="171" spans="1:10" ht="70.5" customHeight="1">
      <c r="A171" s="69"/>
      <c r="B171" s="68" t="s">
        <v>148</v>
      </c>
      <c r="C171" s="17" t="s">
        <v>15</v>
      </c>
      <c r="D171" s="16" t="s">
        <v>128</v>
      </c>
      <c r="E171" s="16" t="s">
        <v>10</v>
      </c>
      <c r="F171" s="18" t="s">
        <v>131</v>
      </c>
      <c r="G171" s="46">
        <v>410</v>
      </c>
      <c r="H171" s="11">
        <f>I171+J171</f>
        <v>75463.02</v>
      </c>
      <c r="I171" s="12">
        <v>75463.02</v>
      </c>
      <c r="J171" s="54">
        <v>0</v>
      </c>
    </row>
    <row r="172" spans="1:10" ht="116.25" customHeight="1">
      <c r="A172" s="9"/>
      <c r="B172" s="55" t="s">
        <v>162</v>
      </c>
      <c r="C172" s="17" t="s">
        <v>15</v>
      </c>
      <c r="D172" s="16" t="s">
        <v>128</v>
      </c>
      <c r="E172" s="16" t="s">
        <v>11</v>
      </c>
      <c r="F172" s="18" t="s">
        <v>112</v>
      </c>
      <c r="G172" s="46"/>
      <c r="H172" s="11">
        <f>H173</f>
        <v>320874.46999999997</v>
      </c>
      <c r="I172" s="11">
        <f t="shared" ref="I172" si="83">I173</f>
        <v>320874.46999999997</v>
      </c>
      <c r="J172" s="14">
        <f>J173</f>
        <v>0</v>
      </c>
    </row>
    <row r="173" spans="1:10" ht="40.5" customHeight="1">
      <c r="A173" s="9"/>
      <c r="B173" s="31" t="s">
        <v>160</v>
      </c>
      <c r="C173" s="17" t="s">
        <v>15</v>
      </c>
      <c r="D173" s="16" t="s">
        <v>128</v>
      </c>
      <c r="E173" s="16" t="s">
        <v>11</v>
      </c>
      <c r="F173" s="18" t="s">
        <v>112</v>
      </c>
      <c r="G173" s="46">
        <v>500</v>
      </c>
      <c r="H173" s="11">
        <f>H174</f>
        <v>320874.46999999997</v>
      </c>
      <c r="I173" s="11">
        <f t="shared" ref="I173" si="84">I174</f>
        <v>320874.46999999997</v>
      </c>
      <c r="J173" s="14">
        <f t="shared" ref="J173" si="85">J174</f>
        <v>0</v>
      </c>
    </row>
    <row r="174" spans="1:10" ht="36.75" customHeight="1">
      <c r="A174" s="9"/>
      <c r="B174" s="55" t="s">
        <v>161</v>
      </c>
      <c r="C174" s="17" t="s">
        <v>15</v>
      </c>
      <c r="D174" s="16" t="s">
        <v>128</v>
      </c>
      <c r="E174" s="16" t="s">
        <v>11</v>
      </c>
      <c r="F174" s="18" t="s">
        <v>112</v>
      </c>
      <c r="G174" s="46">
        <v>540</v>
      </c>
      <c r="H174" s="11">
        <v>320874.46999999997</v>
      </c>
      <c r="I174" s="12">
        <v>320874.46999999997</v>
      </c>
      <c r="J174" s="54">
        <v>0</v>
      </c>
    </row>
    <row r="175" spans="1:10" ht="30" customHeight="1">
      <c r="A175" s="40"/>
      <c r="B175" s="35" t="s">
        <v>35</v>
      </c>
      <c r="C175" s="85"/>
      <c r="D175" s="86"/>
      <c r="E175" s="86"/>
      <c r="F175" s="87"/>
      <c r="G175" s="36"/>
      <c r="H175" s="37">
        <f>H20</f>
        <v>33048712.050000001</v>
      </c>
      <c r="I175" s="37">
        <f>I20</f>
        <v>23579853.960000001</v>
      </c>
      <c r="J175" s="37">
        <f>J20</f>
        <v>9468858.0899999999</v>
      </c>
    </row>
    <row r="178" spans="8:10">
      <c r="H178" s="38"/>
      <c r="I178" s="38"/>
      <c r="J178" s="38"/>
    </row>
    <row r="179" spans="8:10">
      <c r="I179" s="38"/>
    </row>
    <row r="180" spans="8:10">
      <c r="H180" s="38"/>
    </row>
    <row r="182" spans="8:10">
      <c r="H182" s="38"/>
    </row>
  </sheetData>
  <mergeCells count="19">
    <mergeCell ref="D1:F1"/>
    <mergeCell ref="D3:F3"/>
    <mergeCell ref="D4:F4"/>
    <mergeCell ref="D5:F5"/>
    <mergeCell ref="D2:F2"/>
    <mergeCell ref="H16:H18"/>
    <mergeCell ref="I16:J17"/>
    <mergeCell ref="C175:F175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  <mergeCell ref="H8:J8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2016-12-08T03:53:44Z</cp:lastPrinted>
  <dcterms:created xsi:type="dcterms:W3CDTF">2012-11-05T08:57:06Z</dcterms:created>
  <dcterms:modified xsi:type="dcterms:W3CDTF">2016-12-12T09:20:40Z</dcterms:modified>
</cp:coreProperties>
</file>