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65" windowWidth="15480" windowHeight="85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31" i="1" l="1"/>
  <c r="H133" i="1"/>
  <c r="H132" i="1"/>
  <c r="H129" i="1"/>
  <c r="H109" i="1"/>
  <c r="H82" i="1"/>
  <c r="H36" i="1"/>
  <c r="H30" i="1"/>
  <c r="H33" i="1"/>
  <c r="H94" i="1" l="1"/>
  <c r="H138" i="1"/>
  <c r="H140" i="1"/>
  <c r="H122" i="1"/>
  <c r="H27" i="1" l="1"/>
  <c r="I114" i="1"/>
  <c r="J114" i="1"/>
  <c r="K114" i="1"/>
  <c r="L114" i="1"/>
  <c r="M114" i="1"/>
  <c r="H142" i="1"/>
  <c r="H117" i="1" l="1"/>
  <c r="I120" i="1"/>
  <c r="J120" i="1"/>
  <c r="K120" i="1"/>
  <c r="L120" i="1"/>
  <c r="M120" i="1"/>
  <c r="I113" i="1"/>
  <c r="J113" i="1"/>
  <c r="K113" i="1"/>
  <c r="L113" i="1"/>
  <c r="M113" i="1"/>
  <c r="H101" i="1"/>
  <c r="H78" i="1"/>
  <c r="L36" i="1" l="1"/>
  <c r="J36" i="1"/>
  <c r="H150" i="1" l="1"/>
  <c r="L77" i="1" l="1"/>
  <c r="J77" i="1"/>
  <c r="J76" i="1"/>
  <c r="I145" i="1"/>
  <c r="H145" i="1" s="1"/>
  <c r="H147" i="1"/>
  <c r="H160" i="1" l="1"/>
  <c r="H159" i="1" s="1"/>
  <c r="H158" i="1" s="1"/>
  <c r="I160" i="1"/>
  <c r="I159" i="1" s="1"/>
  <c r="I158" i="1" s="1"/>
  <c r="J160" i="1"/>
  <c r="J159" i="1" s="1"/>
  <c r="J158" i="1" s="1"/>
  <c r="K160" i="1"/>
  <c r="K159" i="1" s="1"/>
  <c r="K158" i="1" s="1"/>
  <c r="L160" i="1"/>
  <c r="L159" i="1" s="1"/>
  <c r="L158" i="1" s="1"/>
  <c r="M160" i="1"/>
  <c r="M159" i="1" s="1"/>
  <c r="M158" i="1" s="1"/>
  <c r="L140" i="1" l="1"/>
  <c r="J117" i="1" l="1"/>
  <c r="J90" i="1" l="1"/>
  <c r="J34" i="1" l="1"/>
  <c r="H81" i="1"/>
  <c r="H80" i="1" s="1"/>
  <c r="I81" i="1"/>
  <c r="I80" i="1" s="1"/>
  <c r="I79" i="1" s="1"/>
  <c r="J81" i="1"/>
  <c r="J80" i="1" s="1"/>
  <c r="J79" i="1" s="1"/>
  <c r="K81" i="1"/>
  <c r="K80" i="1" s="1"/>
  <c r="K79" i="1" s="1"/>
  <c r="L81" i="1"/>
  <c r="L80" i="1" s="1"/>
  <c r="L79" i="1" s="1"/>
  <c r="M81" i="1"/>
  <c r="M80" i="1" s="1"/>
  <c r="M79" i="1" s="1"/>
  <c r="H155" i="1"/>
  <c r="H154" i="1" s="1"/>
  <c r="I155" i="1"/>
  <c r="I154" i="1" s="1"/>
  <c r="J155" i="1"/>
  <c r="J154" i="1" s="1"/>
  <c r="K155" i="1"/>
  <c r="L155" i="1"/>
  <c r="L154" i="1" s="1"/>
  <c r="M155" i="1"/>
  <c r="M154" i="1" s="1"/>
  <c r="K154" i="1"/>
  <c r="H174" i="1" l="1"/>
  <c r="H173" i="1" s="1"/>
  <c r="H172" i="1" s="1"/>
  <c r="H171" i="1" s="1"/>
  <c r="J174" i="1"/>
  <c r="J173" i="1" s="1"/>
  <c r="J172" i="1" s="1"/>
  <c r="J171" i="1" s="1"/>
  <c r="K174" i="1"/>
  <c r="K173" i="1" s="1"/>
  <c r="K172" i="1" s="1"/>
  <c r="K171" i="1" s="1"/>
  <c r="L174" i="1"/>
  <c r="L173" i="1" s="1"/>
  <c r="L172" i="1" s="1"/>
  <c r="L171" i="1" s="1"/>
  <c r="H130" i="1"/>
  <c r="J130" i="1"/>
  <c r="L130" i="1"/>
  <c r="H137" i="1" l="1"/>
  <c r="J137" i="1"/>
  <c r="L137" i="1"/>
  <c r="J122" i="1"/>
  <c r="L122" i="1"/>
  <c r="H35" i="1"/>
  <c r="J35" i="1"/>
  <c r="L35" i="1"/>
  <c r="H163" i="1" l="1"/>
  <c r="H162" i="1" s="1"/>
  <c r="H157" i="1" s="1"/>
  <c r="I163" i="1"/>
  <c r="J163" i="1"/>
  <c r="J162" i="1" s="1"/>
  <c r="J157" i="1" s="1"/>
  <c r="K163" i="1"/>
  <c r="L163" i="1"/>
  <c r="M163" i="1"/>
  <c r="I162" i="1"/>
  <c r="I157" i="1" s="1"/>
  <c r="K162" i="1"/>
  <c r="K157" i="1" s="1"/>
  <c r="L162" i="1"/>
  <c r="L157" i="1" s="1"/>
  <c r="M162" i="1"/>
  <c r="M157" i="1" s="1"/>
  <c r="H71" i="1" l="1"/>
  <c r="H70" i="1" s="1"/>
  <c r="I71" i="1"/>
  <c r="I70" i="1" s="1"/>
  <c r="J71" i="1"/>
  <c r="J70" i="1" s="1"/>
  <c r="K71" i="1"/>
  <c r="K70" i="1" s="1"/>
  <c r="L71" i="1"/>
  <c r="M71" i="1"/>
  <c r="M70" i="1" s="1"/>
  <c r="L70" i="1"/>
  <c r="I177" i="1" l="1"/>
  <c r="I176" i="1" s="1"/>
  <c r="J177" i="1"/>
  <c r="K177" i="1"/>
  <c r="K176" i="1" s="1"/>
  <c r="L177" i="1"/>
  <c r="L176" i="1" s="1"/>
  <c r="M177" i="1"/>
  <c r="M176" i="1" s="1"/>
  <c r="J176" i="1"/>
  <c r="H178" i="1"/>
  <c r="H177" i="1" s="1"/>
  <c r="H176" i="1" s="1"/>
  <c r="I174" i="1"/>
  <c r="I173" i="1" s="1"/>
  <c r="I172" i="1" s="1"/>
  <c r="I171" i="1" s="1"/>
  <c r="I170" i="1" s="1"/>
  <c r="I169" i="1" s="1"/>
  <c r="I168" i="1" s="1"/>
  <c r="I167" i="1" s="1"/>
  <c r="I166" i="1" s="1"/>
  <c r="I165" i="1" s="1"/>
  <c r="M174" i="1"/>
  <c r="M173" i="1" s="1"/>
  <c r="M172" i="1" s="1"/>
  <c r="M171" i="1" s="1"/>
  <c r="K170" i="1"/>
  <c r="K169" i="1" s="1"/>
  <c r="K168" i="1" s="1"/>
  <c r="K167" i="1" s="1"/>
  <c r="K166" i="1" s="1"/>
  <c r="K165" i="1" s="1"/>
  <c r="L169" i="1"/>
  <c r="L168" i="1" s="1"/>
  <c r="L167" i="1" s="1"/>
  <c r="L166" i="1" s="1"/>
  <c r="L165" i="1" s="1"/>
  <c r="M169" i="1"/>
  <c r="M168" i="1" s="1"/>
  <c r="M167" i="1" s="1"/>
  <c r="M166" i="1" s="1"/>
  <c r="M165" i="1" s="1"/>
  <c r="J169" i="1"/>
  <c r="J168" i="1" s="1"/>
  <c r="J167" i="1" s="1"/>
  <c r="J166" i="1" s="1"/>
  <c r="J165" i="1" s="1"/>
  <c r="H169" i="1"/>
  <c r="H168" i="1" s="1"/>
  <c r="H167" i="1" s="1"/>
  <c r="H166" i="1" s="1"/>
  <c r="H165" i="1" s="1"/>
  <c r="I125" i="1" l="1"/>
  <c r="I124" i="1" s="1"/>
  <c r="J125" i="1"/>
  <c r="J124" i="1" s="1"/>
  <c r="K125" i="1"/>
  <c r="K124" i="1" s="1"/>
  <c r="L125" i="1"/>
  <c r="L124" i="1" s="1"/>
  <c r="M125" i="1"/>
  <c r="M124" i="1" s="1"/>
  <c r="H125" i="1"/>
  <c r="H124" i="1" s="1"/>
  <c r="I46" i="1" l="1"/>
  <c r="J46" i="1"/>
  <c r="K46" i="1"/>
  <c r="L46" i="1"/>
  <c r="M46" i="1"/>
  <c r="H46" i="1"/>
  <c r="I48" i="1"/>
  <c r="J48" i="1"/>
  <c r="K48" i="1"/>
  <c r="L48" i="1"/>
  <c r="M48" i="1"/>
  <c r="H48" i="1"/>
  <c r="I52" i="1"/>
  <c r="J52" i="1"/>
  <c r="K52" i="1"/>
  <c r="L52" i="1"/>
  <c r="M52" i="1"/>
  <c r="H52" i="1"/>
  <c r="I50" i="1"/>
  <c r="J50" i="1"/>
  <c r="K50" i="1"/>
  <c r="L50" i="1"/>
  <c r="M50" i="1"/>
  <c r="H50" i="1"/>
  <c r="I54" i="1"/>
  <c r="J54" i="1"/>
  <c r="K54" i="1"/>
  <c r="L54" i="1"/>
  <c r="M54" i="1"/>
  <c r="H54" i="1"/>
  <c r="J45" i="1" l="1"/>
  <c r="L45" i="1"/>
  <c r="M45" i="1"/>
  <c r="K45" i="1"/>
  <c r="I45" i="1"/>
  <c r="H45" i="1"/>
  <c r="M43" i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97" i="1"/>
  <c r="H96" i="1" s="1"/>
  <c r="I97" i="1"/>
  <c r="I96" i="1" s="1"/>
  <c r="J97" i="1"/>
  <c r="J96" i="1" s="1"/>
  <c r="K97" i="1"/>
  <c r="K96" i="1" s="1"/>
  <c r="L97" i="1"/>
  <c r="L96" i="1" s="1"/>
  <c r="M97" i="1"/>
  <c r="M96" i="1" s="1"/>
  <c r="L145" i="1" l="1"/>
  <c r="J145" i="1"/>
  <c r="H103" i="1"/>
  <c r="I103" i="1"/>
  <c r="I102" i="1" s="1"/>
  <c r="J103" i="1"/>
  <c r="J102" i="1" s="1"/>
  <c r="K103" i="1"/>
  <c r="K102" i="1" s="1"/>
  <c r="L103" i="1"/>
  <c r="L102" i="1" s="1"/>
  <c r="M103" i="1"/>
  <c r="M102" i="1" s="1"/>
  <c r="H32" i="1"/>
  <c r="H31" i="1" s="1"/>
  <c r="I32" i="1"/>
  <c r="I31" i="1" s="1"/>
  <c r="J32" i="1"/>
  <c r="J31" i="1" s="1"/>
  <c r="K32" i="1"/>
  <c r="L32" i="1"/>
  <c r="L31" i="1" s="1"/>
  <c r="M32" i="1"/>
  <c r="K31" i="1"/>
  <c r="M31" i="1"/>
  <c r="I128" i="1" l="1"/>
  <c r="J128" i="1"/>
  <c r="J127" i="1" s="1"/>
  <c r="K128" i="1"/>
  <c r="L128" i="1"/>
  <c r="L127" i="1" s="1"/>
  <c r="M128" i="1"/>
  <c r="H128" i="1"/>
  <c r="H127" i="1" s="1"/>
  <c r="I130" i="1"/>
  <c r="K130" i="1"/>
  <c r="M130" i="1"/>
  <c r="H134" i="1"/>
  <c r="I134" i="1"/>
  <c r="I133" i="1" s="1"/>
  <c r="J134" i="1"/>
  <c r="J133" i="1" s="1"/>
  <c r="K134" i="1"/>
  <c r="L134" i="1"/>
  <c r="L133" i="1" s="1"/>
  <c r="M134" i="1"/>
  <c r="M133" i="1" s="1"/>
  <c r="K133" i="1"/>
  <c r="I137" i="1"/>
  <c r="K137" i="1"/>
  <c r="M137" i="1"/>
  <c r="I139" i="1"/>
  <c r="J139" i="1"/>
  <c r="K139" i="1"/>
  <c r="L139" i="1"/>
  <c r="M139" i="1"/>
  <c r="H139" i="1"/>
  <c r="I141" i="1"/>
  <c r="J141" i="1"/>
  <c r="K141" i="1"/>
  <c r="L141" i="1"/>
  <c r="M141" i="1"/>
  <c r="H141" i="1"/>
  <c r="H149" i="1"/>
  <c r="H148" i="1" s="1"/>
  <c r="I149" i="1"/>
  <c r="I148" i="1" s="1"/>
  <c r="J149" i="1"/>
  <c r="J148" i="1" s="1"/>
  <c r="K149" i="1"/>
  <c r="K148" i="1" s="1"/>
  <c r="L149" i="1"/>
  <c r="L148" i="1" s="1"/>
  <c r="M149" i="1"/>
  <c r="M148" i="1" s="1"/>
  <c r="I152" i="1"/>
  <c r="J152" i="1"/>
  <c r="K152" i="1"/>
  <c r="L152" i="1"/>
  <c r="M152" i="1"/>
  <c r="H152" i="1"/>
  <c r="I151" i="1"/>
  <c r="J151" i="1"/>
  <c r="K151" i="1"/>
  <c r="L151" i="1"/>
  <c r="M151" i="1"/>
  <c r="H146" i="1"/>
  <c r="I146" i="1"/>
  <c r="J146" i="1"/>
  <c r="K146" i="1"/>
  <c r="L146" i="1"/>
  <c r="M146" i="1"/>
  <c r="I144" i="1"/>
  <c r="J144" i="1"/>
  <c r="K144" i="1"/>
  <c r="L144" i="1"/>
  <c r="M144" i="1"/>
  <c r="H144" i="1"/>
  <c r="I116" i="1"/>
  <c r="J116" i="1"/>
  <c r="K116" i="1"/>
  <c r="L116" i="1"/>
  <c r="M116" i="1"/>
  <c r="I118" i="1"/>
  <c r="K118" i="1"/>
  <c r="M118" i="1"/>
  <c r="H118" i="1"/>
  <c r="H121" i="1"/>
  <c r="H120" i="1" s="1"/>
  <c r="I122" i="1"/>
  <c r="I121" i="1" s="1"/>
  <c r="J121" i="1"/>
  <c r="K122" i="1"/>
  <c r="K121" i="1" s="1"/>
  <c r="L121" i="1"/>
  <c r="M122" i="1"/>
  <c r="M121" i="1" s="1"/>
  <c r="I108" i="1"/>
  <c r="I107" i="1" s="1"/>
  <c r="J108" i="1"/>
  <c r="J107" i="1" s="1"/>
  <c r="K108" i="1"/>
  <c r="L108" i="1"/>
  <c r="L107" i="1" s="1"/>
  <c r="M108" i="1"/>
  <c r="M107" i="1" s="1"/>
  <c r="H108" i="1"/>
  <c r="H107" i="1" s="1"/>
  <c r="K107" i="1"/>
  <c r="H111" i="1"/>
  <c r="H110" i="1" s="1"/>
  <c r="I111" i="1"/>
  <c r="I110" i="1" s="1"/>
  <c r="J111" i="1"/>
  <c r="J110" i="1" s="1"/>
  <c r="K111" i="1"/>
  <c r="K110" i="1" s="1"/>
  <c r="L111" i="1"/>
  <c r="L110" i="1" s="1"/>
  <c r="M111" i="1"/>
  <c r="M110" i="1" s="1"/>
  <c r="H100" i="1"/>
  <c r="H99" i="1" s="1"/>
  <c r="I100" i="1"/>
  <c r="I99" i="1" s="1"/>
  <c r="I95" i="1" s="1"/>
  <c r="J99" i="1"/>
  <c r="J95" i="1" s="1"/>
  <c r="K100" i="1"/>
  <c r="K99" i="1" s="1"/>
  <c r="K95" i="1" s="1"/>
  <c r="L99" i="1"/>
  <c r="L95" i="1" s="1"/>
  <c r="M100" i="1"/>
  <c r="M99" i="1" s="1"/>
  <c r="M95" i="1" s="1"/>
  <c r="M127" i="1" l="1"/>
  <c r="K127" i="1"/>
  <c r="I127" i="1"/>
  <c r="K106" i="1"/>
  <c r="K105" i="1" s="1"/>
  <c r="I106" i="1"/>
  <c r="I105" i="1" s="1"/>
  <c r="L115" i="1"/>
  <c r="J115" i="1"/>
  <c r="K136" i="1"/>
  <c r="H106" i="1"/>
  <c r="H105" i="1" s="1"/>
  <c r="L106" i="1"/>
  <c r="J106" i="1"/>
  <c r="K115" i="1"/>
  <c r="I115" i="1"/>
  <c r="H136" i="1"/>
  <c r="H114" i="1" s="1"/>
  <c r="L136" i="1"/>
  <c r="J136" i="1"/>
  <c r="I136" i="1"/>
  <c r="L105" i="1"/>
  <c r="M136" i="1"/>
  <c r="M115" i="1"/>
  <c r="L143" i="1"/>
  <c r="H143" i="1"/>
  <c r="J143" i="1"/>
  <c r="M143" i="1"/>
  <c r="K143" i="1"/>
  <c r="I143" i="1"/>
  <c r="M106" i="1"/>
  <c r="M105" i="1" s="1"/>
  <c r="K93" i="1"/>
  <c r="K92" i="1" s="1"/>
  <c r="K91" i="1" s="1"/>
  <c r="L93" i="1"/>
  <c r="L92" i="1" s="1"/>
  <c r="L91" i="1" s="1"/>
  <c r="M93" i="1"/>
  <c r="M92" i="1" s="1"/>
  <c r="M91" i="1" s="1"/>
  <c r="I86" i="1"/>
  <c r="J86" i="1"/>
  <c r="K86" i="1"/>
  <c r="L86" i="1"/>
  <c r="M86" i="1"/>
  <c r="I85" i="1"/>
  <c r="J85" i="1"/>
  <c r="K85" i="1"/>
  <c r="L85" i="1"/>
  <c r="M85" i="1"/>
  <c r="H89" i="1"/>
  <c r="I89" i="1"/>
  <c r="I88" i="1" s="1"/>
  <c r="J89" i="1"/>
  <c r="J88" i="1" s="1"/>
  <c r="K89" i="1"/>
  <c r="K88" i="1" s="1"/>
  <c r="L89" i="1"/>
  <c r="L88" i="1" s="1"/>
  <c r="L84" i="1" s="1"/>
  <c r="L83" i="1" s="1"/>
  <c r="M89" i="1"/>
  <c r="M88" i="1" s="1"/>
  <c r="I74" i="1"/>
  <c r="I73" i="1" s="1"/>
  <c r="J74" i="1"/>
  <c r="J73" i="1" s="1"/>
  <c r="K74" i="1"/>
  <c r="K73" i="1" s="1"/>
  <c r="L74" i="1"/>
  <c r="L73" i="1" s="1"/>
  <c r="M74" i="1"/>
  <c r="M73" i="1" s="1"/>
  <c r="I77" i="1"/>
  <c r="K77" i="1"/>
  <c r="M77" i="1"/>
  <c r="H77" i="1"/>
  <c r="I76" i="1"/>
  <c r="K76" i="1"/>
  <c r="L76" i="1"/>
  <c r="M76" i="1"/>
  <c r="I25" i="1"/>
  <c r="J25" i="1"/>
  <c r="K25" i="1"/>
  <c r="L25" i="1"/>
  <c r="M25" i="1"/>
  <c r="I35" i="1"/>
  <c r="K35" i="1"/>
  <c r="M35" i="1"/>
  <c r="H34" i="1"/>
  <c r="I34" i="1"/>
  <c r="K34" i="1"/>
  <c r="L34" i="1"/>
  <c r="M34" i="1"/>
  <c r="H29" i="1"/>
  <c r="H28" i="1" s="1"/>
  <c r="I29" i="1"/>
  <c r="I28" i="1" s="1"/>
  <c r="J29" i="1"/>
  <c r="J28" i="1" s="1"/>
  <c r="K29" i="1"/>
  <c r="K28" i="1" s="1"/>
  <c r="L29" i="1"/>
  <c r="L28" i="1" s="1"/>
  <c r="M29" i="1"/>
  <c r="M28" i="1" s="1"/>
  <c r="K26" i="1"/>
  <c r="L26" i="1"/>
  <c r="M26" i="1"/>
  <c r="H26" i="1"/>
  <c r="J24" i="1" l="1"/>
  <c r="J23" i="1" s="1"/>
  <c r="M66" i="1"/>
  <c r="M56" i="1" s="1"/>
  <c r="K66" i="1"/>
  <c r="K56" i="1" s="1"/>
  <c r="M24" i="1"/>
  <c r="M23" i="1" s="1"/>
  <c r="L66" i="1"/>
  <c r="L56" i="1" s="1"/>
  <c r="M84" i="1"/>
  <c r="M83" i="1" s="1"/>
  <c r="M22" i="1" s="1"/>
  <c r="M179" i="1" s="1"/>
  <c r="K84" i="1"/>
  <c r="K83" i="1" s="1"/>
  <c r="I84" i="1"/>
  <c r="J84" i="1"/>
  <c r="J66" i="1"/>
  <c r="J56" i="1" s="1"/>
  <c r="L24" i="1"/>
  <c r="L23" i="1" s="1"/>
  <c r="K24" i="1"/>
  <c r="L22" i="1" l="1"/>
  <c r="L179" i="1" s="1"/>
  <c r="K23" i="1"/>
  <c r="K22" i="1" s="1"/>
  <c r="K179" i="1" s="1"/>
  <c r="H116" i="1"/>
  <c r="H115" i="1" s="1"/>
  <c r="H113" i="1" s="1"/>
  <c r="H93" i="1"/>
  <c r="H92" i="1" s="1"/>
  <c r="I93" i="1"/>
  <c r="I92" i="1" s="1"/>
  <c r="I91" i="1" s="1"/>
  <c r="I83" i="1" s="1"/>
  <c r="J93" i="1"/>
  <c r="H88" i="1"/>
  <c r="H86" i="1"/>
  <c r="H74" i="1"/>
  <c r="H73" i="1" s="1"/>
  <c r="I26" i="1"/>
  <c r="J26" i="1"/>
  <c r="J92" i="1" l="1"/>
  <c r="J91" i="1" s="1"/>
  <c r="J83" i="1" s="1"/>
  <c r="J22" i="1" s="1"/>
  <c r="J179" i="1" s="1"/>
  <c r="J105" i="1"/>
  <c r="I67" i="1"/>
  <c r="I66" i="1" s="1"/>
  <c r="H67" i="1" l="1"/>
  <c r="H64" i="1" l="1"/>
  <c r="I57" i="1"/>
  <c r="I56" i="1" s="1"/>
  <c r="H57" i="1"/>
  <c r="I58" i="1"/>
  <c r="H151" i="1" l="1"/>
  <c r="H76" i="1"/>
  <c r="H66" i="1" s="1"/>
  <c r="I64" i="1"/>
  <c r="I62" i="1"/>
  <c r="H102" i="1"/>
  <c r="H95" i="1" s="1"/>
  <c r="H91" i="1"/>
  <c r="H85" i="1"/>
  <c r="H84" i="1" s="1"/>
  <c r="H79" i="1"/>
  <c r="I60" i="1"/>
  <c r="I24" i="1"/>
  <c r="I23" i="1" s="1"/>
  <c r="I22" i="1" s="1"/>
  <c r="I179" i="1" s="1"/>
  <c r="H25" i="1"/>
  <c r="H24" i="1" s="1"/>
  <c r="H83" i="1" l="1"/>
  <c r="H56" i="1"/>
  <c r="H23" i="1"/>
  <c r="H22" i="1" l="1"/>
  <c r="H179" i="1" s="1"/>
</calcChain>
</file>

<file path=xl/sharedStrings.xml><?xml version="1.0" encoding="utf-8"?>
<sst xmlns="http://schemas.openxmlformats.org/spreadsheetml/2006/main" count="846" uniqueCount="143">
  <si>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</si>
  <si>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</si>
  <si>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</si>
  <si>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</si>
  <si>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</si>
  <si>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</si>
  <si>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</si>
  <si>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</si>
  <si>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</si>
  <si>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</si>
  <si>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</si>
  <si>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</si>
  <si>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</si>
  <si>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</si>
  <si>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</si>
  <si>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</si>
  <si>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</si>
  <si>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</si>
  <si>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</si>
  <si>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</si>
  <si>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</si>
  <si>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</si>
  <si>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</si>
  <si>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</si>
  <si>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</si>
  <si>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</si>
  <si>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</si>
  <si>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</si>
  <si>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</si>
  <si>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</si>
  <si>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</si>
  <si>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</si>
  <si>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</si>
  <si>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</si>
  <si>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</si>
  <si>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</si>
  <si>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</si>
  <si>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</si>
  <si>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</si>
  <si>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</si>
  <si>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</si>
  <si>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</si>
  <si>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</si>
  <si>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</si>
  <si>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</si>
  <si>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</si>
  <si>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</si>
  <si>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</si>
  <si>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</si>
  <si>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1.1.1.5.</t>
  </si>
  <si>
    <t>1.2.</t>
  </si>
  <si>
    <t>1.2.1.</t>
  </si>
  <si>
    <t>1.2.1.1.</t>
  </si>
  <si>
    <t>1.2.1.2.</t>
  </si>
  <si>
    <t>1.2.1.3.</t>
  </si>
  <si>
    <t>1.2.1.4.</t>
  </si>
  <si>
    <t>1.2.2.1.</t>
  </si>
  <si>
    <t>1.3.</t>
  </si>
  <si>
    <t>1.4.</t>
  </si>
  <si>
    <t>1.4.1.1.</t>
  </si>
  <si>
    <t>1.4.3.1.</t>
  </si>
  <si>
    <t>1.5.</t>
  </si>
  <si>
    <t>1.6.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</si>
  <si>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</si>
  <si>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</si>
  <si>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</si>
  <si>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</si>
  <si>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</si>
  <si>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</si>
  <si>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</si>
  <si>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</si>
  <si>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</si>
  <si>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</si>
  <si>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</si>
  <si>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</si>
  <si>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</si>
  <si>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</si>
  <si>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</si>
  <si>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</si>
  <si>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</si>
  <si>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</si>
  <si>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</si>
  <si>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</si>
  <si>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</si>
  <si>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</si>
  <si>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</si>
  <si>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</si>
  <si>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</si>
  <si>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</si>
  <si>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20050</t>
  </si>
  <si>
    <t>(муниципальным программам и непрограммным направлениям деятельности),</t>
  </si>
  <si>
    <t>2019 год</t>
  </si>
  <si>
    <t>Всего</t>
  </si>
  <si>
    <t>в том числе за счет поступлений целевого характера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</si>
  <si>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</si>
  <si>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</si>
  <si>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</si>
  <si>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</si>
  <si>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</si>
  <si>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</si>
  <si>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</si>
  <si>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</si>
  <si>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</si>
  <si>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</si>
  <si>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</si>
  <si>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</si>
  <si>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</si>
  <si>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1.7.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</si>
  <si>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</si>
  <si>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</si>
  <si>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</si>
  <si>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</si>
  <si>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</si>
  <si>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Иные межбюджетные трансферты</t>
  </si>
  <si>
    <t>2020 год</t>
  </si>
  <si>
    <t>Омского муниципального района Омской области на 2019 год и на плановый период 2020 и 2021 годов"</t>
  </si>
  <si>
    <t>группам и подгруппам видов расходов классификации расходов бюджетов на 2019 год и на плановый период на 2020 и 2021 годов</t>
  </si>
  <si>
    <t>2021 год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</si>
  <si>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</si>
  <si>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</si>
  <si>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"Развитие жилищно-коммунального хозяйства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</si>
  <si>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</si>
  <si>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</si>
  <si>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</si>
  <si>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Муниципальная программа Лузинского сельского поселения "Формирование комфортной городской среды Лузинского сельского поселения Омского муниципального района Омской области на 2018-2022 годы"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</si>
  <si>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</si>
  <si>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</si>
  <si>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Лузинского сельского поселения Омского муниципального района Омской области " (далее - ремонт дворовых территорий) </t>
  </si>
  <si>
    <t>60</t>
  </si>
  <si>
    <t>Подпрограмма "Благоустройство общественных территорий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</si>
  <si>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</si>
  <si>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 населенных пунктов Лузинского сельского поселения Омского муниципального района Омской области</t>
  </si>
  <si>
    <t>Обеспечение проведения выборов и референдумов</t>
  </si>
  <si>
    <t>20080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</si>
  <si>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</si>
  <si>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2.1.</t>
  </si>
  <si>
    <t>2.2.</t>
  </si>
  <si>
    <t xml:space="preserve">   </t>
  </si>
  <si>
    <t>Выполнение части полномочий в сфере градостроительной деятельности и территориального планирования</t>
  </si>
  <si>
    <t>Осуществление части полномочий по решению вопросов местного значения в соответствии с заключенными соглашениями</t>
  </si>
  <si>
    <t>Исполнение судебных актов Российской Федерации  мировых соглашений по возмещению причиненного вреда</t>
  </si>
  <si>
    <t>Приложение № 4</t>
  </si>
  <si>
    <t>от 24.09.2019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</si>
</sst>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11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13" fillId="2" borderId="1" xfId="0" applyFont="1" applyFill="1" applyBorder="1" applyAlignment="1">
      <alignment horizontal="left" vertical="top" wrapText="1"/>
    </xf>
    <xf numFmtId="4" fontId="15" fillId="0" borderId="2" xfId="1" applyNumberFormat="1" applyFont="1" applyFill="1" applyBorder="1" applyAlignment="1" applyProtection="1">
      <alignment horizontal="right" vertical="center"/>
      <protection hidden="1"/>
    </xf>
    <xf numFmtId="4" fontId="1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/>
    <xf numFmtId="0" fontId="11" fillId="0" borderId="11" xfId="0" applyFont="1" applyBorder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5"/>
  <sheetViews>
    <sheetView tabSelected="1" workbookViewId="0">
      <selection activeCell="M8" sqref="M8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3" customHeight="1" x14ac:dyDescent="0.2">
      <c r="A1" s="1"/>
      <c r="B1" s="2"/>
      <c r="C1" s="2"/>
      <c r="D1" s="104"/>
      <c r="E1" s="105"/>
      <c r="F1" s="105"/>
      <c r="G1" s="3"/>
    </row>
    <row r="2" spans="1:13" ht="18.75" hidden="1" x14ac:dyDescent="0.2">
      <c r="A2" s="1"/>
      <c r="B2" s="2"/>
      <c r="D2" s="104"/>
      <c r="E2" s="107"/>
      <c r="F2" s="107"/>
      <c r="G2" s="4"/>
    </row>
    <row r="3" spans="1:13" ht="18.75" hidden="1" x14ac:dyDescent="0.2">
      <c r="A3" s="1"/>
      <c r="B3" s="2"/>
      <c r="C3" s="2"/>
      <c r="D3" s="106"/>
      <c r="E3" s="105"/>
      <c r="F3" s="105"/>
      <c r="G3" s="4"/>
    </row>
    <row r="4" spans="1:13" ht="18.75" x14ac:dyDescent="0.2">
      <c r="A4" s="1"/>
      <c r="B4" s="2"/>
      <c r="C4" s="2"/>
      <c r="D4" s="106"/>
      <c r="E4" s="105"/>
      <c r="F4" s="105"/>
      <c r="G4" s="4"/>
      <c r="K4" s="38"/>
      <c r="L4" s="38"/>
      <c r="M4" s="37" t="s">
        <v>141</v>
      </c>
    </row>
    <row r="5" spans="1:13" ht="18.75" x14ac:dyDescent="0.2">
      <c r="A5" s="1"/>
      <c r="B5" s="2"/>
      <c r="C5" s="2"/>
      <c r="D5" s="106"/>
      <c r="E5" s="105"/>
      <c r="F5" s="105"/>
      <c r="G5" s="5"/>
      <c r="K5" s="39"/>
      <c r="L5" s="39"/>
      <c r="M5" s="37" t="s">
        <v>1</v>
      </c>
    </row>
    <row r="6" spans="1:13" ht="18.75" x14ac:dyDescent="0.2">
      <c r="A6" s="1"/>
      <c r="B6" s="2"/>
      <c r="C6" s="2"/>
      <c r="D6" s="106"/>
      <c r="E6" s="105"/>
      <c r="F6" s="105"/>
      <c r="G6" s="5"/>
      <c r="K6" s="38"/>
      <c r="L6" s="38"/>
      <c r="M6" s="40" t="s">
        <v>2</v>
      </c>
    </row>
    <row r="7" spans="1:13" ht="18.75" x14ac:dyDescent="0.2">
      <c r="A7" s="1"/>
      <c r="B7" s="2"/>
      <c r="C7" s="2"/>
      <c r="D7" s="95"/>
      <c r="E7" s="95"/>
      <c r="F7" s="96"/>
      <c r="G7" s="96"/>
      <c r="K7" s="38"/>
      <c r="L7" s="38"/>
      <c r="M7" s="40" t="s">
        <v>115</v>
      </c>
    </row>
    <row r="8" spans="1:13" ht="18.75" x14ac:dyDescent="0.2">
      <c r="A8" s="1"/>
      <c r="B8" s="2"/>
      <c r="C8" s="2"/>
      <c r="D8" s="1"/>
      <c r="E8" s="1"/>
      <c r="F8" s="1"/>
      <c r="K8" s="38"/>
      <c r="L8" s="38"/>
      <c r="M8" s="40" t="s">
        <v>142</v>
      </c>
    </row>
    <row r="9" spans="1:13" ht="24.75" customHeight="1" x14ac:dyDescent="0.2">
      <c r="A9" s="97"/>
      <c r="B9" s="97"/>
      <c r="C9" s="97"/>
      <c r="D9" s="97"/>
      <c r="E9" s="97"/>
      <c r="F9" s="97"/>
      <c r="J9" s="40"/>
      <c r="K9" s="38"/>
      <c r="L9" s="38"/>
    </row>
    <row r="10" spans="1:13" ht="33.75" hidden="1" customHeight="1" x14ac:dyDescent="0.2">
      <c r="A10" s="103"/>
      <c r="B10" s="103"/>
      <c r="C10" s="103"/>
      <c r="D10" s="103"/>
      <c r="E10" s="103"/>
      <c r="F10" s="103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102" t="s">
        <v>3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</row>
    <row r="13" spans="1:13" ht="18.75" x14ac:dyDescent="0.2">
      <c r="A13" s="102" t="s">
        <v>74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</row>
    <row r="14" spans="1:13" ht="18.75" x14ac:dyDescent="0.2">
      <c r="A14" s="102" t="s">
        <v>90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</row>
    <row r="15" spans="1:13" ht="18.75" x14ac:dyDescent="0.2">
      <c r="A15" s="102" t="s">
        <v>116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</row>
    <row r="16" spans="1:13" ht="19.5" customHeight="1" x14ac:dyDescent="0.2">
      <c r="A16" s="102"/>
      <c r="B16" s="102"/>
      <c r="C16" s="102"/>
      <c r="D16" s="102"/>
      <c r="E16" s="102"/>
      <c r="F16" s="102"/>
      <c r="G16" s="102"/>
      <c r="H16" s="102"/>
      <c r="I16" s="102"/>
      <c r="J16" s="102"/>
      <c r="K16" s="41"/>
      <c r="L16" s="41"/>
      <c r="M16" s="41"/>
    </row>
    <row r="17" spans="1:15" ht="18.75" x14ac:dyDescent="0.3">
      <c r="A17" s="8"/>
      <c r="B17" s="8"/>
      <c r="C17" s="8"/>
      <c r="D17" s="9" t="s">
        <v>137</v>
      </c>
      <c r="E17" s="9"/>
      <c r="F17" s="8"/>
      <c r="G17" s="8"/>
      <c r="H17" s="8"/>
      <c r="I17" s="8"/>
      <c r="J17" s="8"/>
      <c r="K17" s="8"/>
      <c r="L17" s="8"/>
      <c r="M17" s="8"/>
    </row>
    <row r="18" spans="1:15" ht="45.75" customHeight="1" x14ac:dyDescent="0.2">
      <c r="A18" s="92" t="s">
        <v>0</v>
      </c>
      <c r="B18" s="99" t="s">
        <v>23</v>
      </c>
      <c r="C18" s="99" t="s">
        <v>22</v>
      </c>
      <c r="D18" s="99"/>
      <c r="E18" s="99"/>
      <c r="F18" s="99"/>
      <c r="G18" s="99"/>
      <c r="H18" s="108" t="s">
        <v>4</v>
      </c>
      <c r="I18" s="108"/>
      <c r="J18" s="108"/>
      <c r="K18" s="108"/>
      <c r="L18" s="108"/>
      <c r="M18" s="108"/>
    </row>
    <row r="19" spans="1:15" ht="23.25" customHeight="1" x14ac:dyDescent="0.2">
      <c r="A19" s="92"/>
      <c r="B19" s="99"/>
      <c r="C19" s="99"/>
      <c r="D19" s="99"/>
      <c r="E19" s="99"/>
      <c r="F19" s="99"/>
      <c r="G19" s="99"/>
      <c r="H19" s="109" t="s">
        <v>91</v>
      </c>
      <c r="I19" s="110"/>
      <c r="J19" s="108" t="s">
        <v>114</v>
      </c>
      <c r="K19" s="108"/>
      <c r="L19" s="108" t="s">
        <v>117</v>
      </c>
      <c r="M19" s="108"/>
    </row>
    <row r="20" spans="1:15" ht="105.75" customHeight="1" x14ac:dyDescent="0.2">
      <c r="A20" s="98"/>
      <c r="B20" s="100"/>
      <c r="C20" s="101" t="s">
        <v>5</v>
      </c>
      <c r="D20" s="101"/>
      <c r="E20" s="101"/>
      <c r="F20" s="101"/>
      <c r="G20" s="84" t="s">
        <v>6</v>
      </c>
      <c r="H20" s="53" t="s">
        <v>92</v>
      </c>
      <c r="I20" s="52" t="s">
        <v>93</v>
      </c>
      <c r="J20" s="53" t="s">
        <v>92</v>
      </c>
      <c r="K20" s="52" t="s">
        <v>93</v>
      </c>
      <c r="L20" s="53" t="s">
        <v>92</v>
      </c>
      <c r="M20" s="52" t="s">
        <v>93</v>
      </c>
    </row>
    <row r="21" spans="1:15" ht="23.25" customHeight="1" x14ac:dyDescent="0.2">
      <c r="A21" s="83">
        <v>1</v>
      </c>
      <c r="B21" s="81">
        <v>2</v>
      </c>
      <c r="C21" s="92">
        <v>3</v>
      </c>
      <c r="D21" s="93"/>
      <c r="E21" s="93"/>
      <c r="F21" s="94"/>
      <c r="G21" s="84">
        <v>4</v>
      </c>
      <c r="H21" s="83">
        <v>5</v>
      </c>
      <c r="I21" s="55">
        <v>6</v>
      </c>
      <c r="J21" s="54">
        <v>7</v>
      </c>
      <c r="K21" s="56">
        <v>8</v>
      </c>
      <c r="L21" s="56">
        <v>9</v>
      </c>
      <c r="M21" s="56">
        <v>10</v>
      </c>
    </row>
    <row r="22" spans="1:15" ht="133.5" customHeight="1" x14ac:dyDescent="0.2">
      <c r="A22" s="19" t="s">
        <v>7</v>
      </c>
      <c r="B22" s="20" t="s">
        <v>118</v>
      </c>
      <c r="C22" s="42" t="s">
        <v>17</v>
      </c>
      <c r="D22" s="43" t="s">
        <v>9</v>
      </c>
      <c r="E22" s="43" t="s">
        <v>10</v>
      </c>
      <c r="F22" s="44" t="s">
        <v>78</v>
      </c>
      <c r="G22" s="21" t="s">
        <v>11</v>
      </c>
      <c r="H22" s="22">
        <f t="shared" ref="H22:M22" si="0">H23+H56+H79+H83+H105+H113+H157</f>
        <v>26722445.73</v>
      </c>
      <c r="I22" s="22">
        <f t="shared" si="0"/>
        <v>995163</v>
      </c>
      <c r="J22" s="22">
        <f t="shared" si="0"/>
        <v>22223008.829999998</v>
      </c>
      <c r="K22" s="22">
        <f t="shared" si="0"/>
        <v>995163</v>
      </c>
      <c r="L22" s="22">
        <f t="shared" si="0"/>
        <v>22869595.009999998</v>
      </c>
      <c r="M22" s="72">
        <f t="shared" si="0"/>
        <v>995163</v>
      </c>
      <c r="O22" s="58"/>
    </row>
    <row r="23" spans="1:15" ht="94.5" x14ac:dyDescent="0.2">
      <c r="A23" s="23" t="s">
        <v>48</v>
      </c>
      <c r="B23" s="24" t="s">
        <v>119</v>
      </c>
      <c r="C23" s="25" t="s">
        <v>17</v>
      </c>
      <c r="D23" s="29" t="s">
        <v>7</v>
      </c>
      <c r="E23" s="29" t="s">
        <v>10</v>
      </c>
      <c r="F23" s="30" t="s">
        <v>78</v>
      </c>
      <c r="G23" s="26" t="s">
        <v>11</v>
      </c>
      <c r="H23" s="27">
        <f>H24</f>
        <v>3457487.2</v>
      </c>
      <c r="I23" s="27">
        <f t="shared" ref="I23:M23" si="1">I24</f>
        <v>0</v>
      </c>
      <c r="J23" s="27">
        <f t="shared" si="1"/>
        <v>3482395.37</v>
      </c>
      <c r="K23" s="27">
        <f t="shared" si="1"/>
        <v>0</v>
      </c>
      <c r="L23" s="27">
        <f t="shared" si="1"/>
        <v>3175042.3000000003</v>
      </c>
      <c r="M23" s="28">
        <f t="shared" si="1"/>
        <v>0</v>
      </c>
      <c r="N23" s="58"/>
      <c r="O23" s="58"/>
    </row>
    <row r="24" spans="1:15" ht="47.25" x14ac:dyDescent="0.2">
      <c r="A24" s="10"/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78</v>
      </c>
      <c r="G24" s="82" t="s">
        <v>11</v>
      </c>
      <c r="H24" s="12">
        <f>H25+H28+H31+H34+H45</f>
        <v>3457487.2</v>
      </c>
      <c r="I24" s="12">
        <f>I25+I28+I31+I34+I45</f>
        <v>0</v>
      </c>
      <c r="J24" s="12">
        <f>J25+J28+J31+J34+J45</f>
        <v>3482395.37</v>
      </c>
      <c r="K24" s="12">
        <f>K25+K28+K31+K34+K45</f>
        <v>0</v>
      </c>
      <c r="L24" s="12">
        <f t="shared" ref="L24" si="2">L25+L28+L31+L34+L45</f>
        <v>3175042.3000000003</v>
      </c>
      <c r="M24" s="14">
        <f>M25+M28+M31+M34+M45</f>
        <v>0</v>
      </c>
    </row>
    <row r="25" spans="1:15" ht="63" x14ac:dyDescent="0.2">
      <c r="A25" s="10"/>
      <c r="B25" s="11" t="s">
        <v>36</v>
      </c>
      <c r="C25" s="17" t="s">
        <v>17</v>
      </c>
      <c r="D25" s="16" t="s">
        <v>7</v>
      </c>
      <c r="E25" s="16" t="s">
        <v>8</v>
      </c>
      <c r="F25" s="18" t="s">
        <v>79</v>
      </c>
      <c r="G25" s="82" t="s">
        <v>11</v>
      </c>
      <c r="H25" s="12">
        <f t="shared" ref="H25:M25" si="3">H27</f>
        <v>2480442.98</v>
      </c>
      <c r="I25" s="12">
        <f t="shared" si="3"/>
        <v>0</v>
      </c>
      <c r="J25" s="12">
        <f t="shared" si="3"/>
        <v>1842233.73</v>
      </c>
      <c r="K25" s="12">
        <f t="shared" si="3"/>
        <v>0</v>
      </c>
      <c r="L25" s="12">
        <f t="shared" si="3"/>
        <v>1856455.16</v>
      </c>
      <c r="M25" s="14">
        <f t="shared" si="3"/>
        <v>0</v>
      </c>
    </row>
    <row r="26" spans="1:15" ht="47.25" x14ac:dyDescent="0.2">
      <c r="A26" s="10"/>
      <c r="B26" s="31" t="s">
        <v>76</v>
      </c>
      <c r="C26" s="17" t="s">
        <v>17</v>
      </c>
      <c r="D26" s="16" t="s">
        <v>7</v>
      </c>
      <c r="E26" s="16" t="s">
        <v>8</v>
      </c>
      <c r="F26" s="18" t="s">
        <v>79</v>
      </c>
      <c r="G26" s="82">
        <v>200</v>
      </c>
      <c r="H26" s="12">
        <f>H27</f>
        <v>2480442.98</v>
      </c>
      <c r="I26" s="12">
        <f t="shared" ref="I26:M26" si="4">I27</f>
        <v>0</v>
      </c>
      <c r="J26" s="46">
        <f t="shared" si="4"/>
        <v>1842233.73</v>
      </c>
      <c r="K26" s="46">
        <f t="shared" si="4"/>
        <v>0</v>
      </c>
      <c r="L26" s="46">
        <f t="shared" si="4"/>
        <v>1856455.16</v>
      </c>
      <c r="M26" s="14">
        <f t="shared" si="4"/>
        <v>0</v>
      </c>
    </row>
    <row r="27" spans="1:15" ht="63" x14ac:dyDescent="0.2">
      <c r="A27" s="10" t="s">
        <v>11</v>
      </c>
      <c r="B27" s="31" t="s">
        <v>77</v>
      </c>
      <c r="C27" s="17" t="s">
        <v>17</v>
      </c>
      <c r="D27" s="16" t="s">
        <v>7</v>
      </c>
      <c r="E27" s="16" t="s">
        <v>8</v>
      </c>
      <c r="F27" s="18" t="s">
        <v>79</v>
      </c>
      <c r="G27" s="82">
        <v>240</v>
      </c>
      <c r="H27" s="12">
        <f>2480442.98</f>
        <v>2480442.98</v>
      </c>
      <c r="I27" s="13">
        <v>0</v>
      </c>
      <c r="J27" s="47">
        <v>1842233.73</v>
      </c>
      <c r="K27" s="48">
        <v>0</v>
      </c>
      <c r="L27" s="48">
        <v>1856455.16</v>
      </c>
      <c r="M27" s="48">
        <v>0</v>
      </c>
    </row>
    <row r="28" spans="1:15" ht="57.75" customHeight="1" x14ac:dyDescent="0.2">
      <c r="A28" s="10"/>
      <c r="B28" s="32" t="s">
        <v>71</v>
      </c>
      <c r="C28" s="17" t="s">
        <v>17</v>
      </c>
      <c r="D28" s="16" t="s">
        <v>7</v>
      </c>
      <c r="E28" s="16" t="s">
        <v>8</v>
      </c>
      <c r="F28" s="18" t="s">
        <v>80</v>
      </c>
      <c r="G28" s="82"/>
      <c r="H28" s="12">
        <f>H29</f>
        <v>484000</v>
      </c>
      <c r="I28" s="12">
        <f t="shared" ref="I28:M28" si="5">I29</f>
        <v>0</v>
      </c>
      <c r="J28" s="12">
        <f t="shared" si="5"/>
        <v>86568.28</v>
      </c>
      <c r="K28" s="12">
        <f t="shared" si="5"/>
        <v>0</v>
      </c>
      <c r="L28" s="12">
        <f t="shared" si="5"/>
        <v>250000</v>
      </c>
      <c r="M28" s="14">
        <f t="shared" si="5"/>
        <v>0</v>
      </c>
    </row>
    <row r="29" spans="1:15" ht="57.75" customHeight="1" x14ac:dyDescent="0.2">
      <c r="A29" s="10"/>
      <c r="B29" s="31" t="s">
        <v>76</v>
      </c>
      <c r="C29" s="17" t="s">
        <v>17</v>
      </c>
      <c r="D29" s="16" t="s">
        <v>7</v>
      </c>
      <c r="E29" s="16" t="s">
        <v>8</v>
      </c>
      <c r="F29" s="18" t="s">
        <v>80</v>
      </c>
      <c r="G29" s="82">
        <v>200</v>
      </c>
      <c r="H29" s="12">
        <f>H30</f>
        <v>484000</v>
      </c>
      <c r="I29" s="12">
        <f t="shared" ref="I29" si="6">I30</f>
        <v>0</v>
      </c>
      <c r="J29" s="12">
        <f t="shared" ref="J29" si="7">J30</f>
        <v>86568.28</v>
      </c>
      <c r="K29" s="50">
        <f t="shared" ref="K29" si="8">K30</f>
        <v>0</v>
      </c>
      <c r="L29" s="12">
        <f t="shared" ref="L29" si="9">L30</f>
        <v>250000</v>
      </c>
      <c r="M29" s="14">
        <f t="shared" ref="M29" si="10">M30</f>
        <v>0</v>
      </c>
    </row>
    <row r="30" spans="1:15" ht="62.25" customHeight="1" x14ac:dyDescent="0.2">
      <c r="A30" s="10"/>
      <c r="B30" s="31" t="s">
        <v>77</v>
      </c>
      <c r="C30" s="17" t="s">
        <v>17</v>
      </c>
      <c r="D30" s="16" t="s">
        <v>7</v>
      </c>
      <c r="E30" s="16" t="s">
        <v>8</v>
      </c>
      <c r="F30" s="18" t="s">
        <v>80</v>
      </c>
      <c r="G30" s="82">
        <v>240</v>
      </c>
      <c r="H30" s="12">
        <f>250000+200000+34000</f>
        <v>484000</v>
      </c>
      <c r="I30" s="13">
        <v>0</v>
      </c>
      <c r="J30" s="48">
        <v>86568.28</v>
      </c>
      <c r="K30" s="47">
        <v>0</v>
      </c>
      <c r="L30" s="48">
        <v>250000</v>
      </c>
      <c r="M30" s="48">
        <v>0</v>
      </c>
    </row>
    <row r="31" spans="1:15" ht="66" customHeight="1" x14ac:dyDescent="0.2">
      <c r="A31" s="10"/>
      <c r="B31" s="32" t="s">
        <v>32</v>
      </c>
      <c r="C31" s="17" t="s">
        <v>17</v>
      </c>
      <c r="D31" s="16" t="s">
        <v>7</v>
      </c>
      <c r="E31" s="16" t="s">
        <v>8</v>
      </c>
      <c r="F31" s="18" t="s">
        <v>88</v>
      </c>
      <c r="G31" s="82"/>
      <c r="H31" s="12">
        <f>H32</f>
        <v>6000</v>
      </c>
      <c r="I31" s="12">
        <f t="shared" ref="I31:M31" si="11">I32</f>
        <v>0</v>
      </c>
      <c r="J31" s="12">
        <f t="shared" si="11"/>
        <v>0</v>
      </c>
      <c r="K31" s="50">
        <f t="shared" si="11"/>
        <v>0</v>
      </c>
      <c r="L31" s="12">
        <f t="shared" si="11"/>
        <v>0</v>
      </c>
      <c r="M31" s="14">
        <f t="shared" si="11"/>
        <v>0</v>
      </c>
    </row>
    <row r="32" spans="1:15" ht="66" customHeight="1" x14ac:dyDescent="0.2">
      <c r="A32" s="10"/>
      <c r="B32" s="31" t="s">
        <v>76</v>
      </c>
      <c r="C32" s="17" t="s">
        <v>17</v>
      </c>
      <c r="D32" s="16" t="s">
        <v>7</v>
      </c>
      <c r="E32" s="16" t="s">
        <v>8</v>
      </c>
      <c r="F32" s="18" t="s">
        <v>88</v>
      </c>
      <c r="G32" s="82">
        <v>200</v>
      </c>
      <c r="H32" s="12">
        <f>H33</f>
        <v>6000</v>
      </c>
      <c r="I32" s="12">
        <f t="shared" ref="I32" si="12">I33</f>
        <v>0</v>
      </c>
      <c r="J32" s="50">
        <f t="shared" ref="J32" si="13">J33</f>
        <v>0</v>
      </c>
      <c r="K32" s="50">
        <f t="shared" ref="K32" si="14">K33</f>
        <v>0</v>
      </c>
      <c r="L32" s="50">
        <f t="shared" ref="L32" si="15">L33</f>
        <v>0</v>
      </c>
      <c r="M32" s="14">
        <f t="shared" ref="M32" si="16">M33</f>
        <v>0</v>
      </c>
    </row>
    <row r="33" spans="1:14" ht="69" customHeight="1" x14ac:dyDescent="0.2">
      <c r="A33" s="10"/>
      <c r="B33" s="31" t="s">
        <v>64</v>
      </c>
      <c r="C33" s="17" t="s">
        <v>17</v>
      </c>
      <c r="D33" s="16" t="s">
        <v>7</v>
      </c>
      <c r="E33" s="16" t="s">
        <v>8</v>
      </c>
      <c r="F33" s="18" t="s">
        <v>88</v>
      </c>
      <c r="G33" s="82">
        <v>240</v>
      </c>
      <c r="H33" s="12">
        <f>40000-34000</f>
        <v>6000</v>
      </c>
      <c r="I33" s="13">
        <v>0</v>
      </c>
      <c r="J33" s="47">
        <v>0</v>
      </c>
      <c r="K33" s="47">
        <v>0</v>
      </c>
      <c r="L33" s="47">
        <v>0</v>
      </c>
      <c r="M33" s="48">
        <v>0</v>
      </c>
    </row>
    <row r="34" spans="1:14" ht="53.25" customHeight="1" x14ac:dyDescent="0.2">
      <c r="A34" s="10"/>
      <c r="B34" s="32" t="s">
        <v>33</v>
      </c>
      <c r="C34" s="17" t="s">
        <v>17</v>
      </c>
      <c r="D34" s="16" t="s">
        <v>7</v>
      </c>
      <c r="E34" s="16" t="s">
        <v>8</v>
      </c>
      <c r="F34" s="18" t="s">
        <v>96</v>
      </c>
      <c r="G34" s="82"/>
      <c r="H34" s="12">
        <f>H35+H37+H39+H41+H43</f>
        <v>487044.22</v>
      </c>
      <c r="I34" s="12">
        <f t="shared" ref="I34:M34" si="17">I36</f>
        <v>0</v>
      </c>
      <c r="J34" s="12">
        <f t="shared" si="17"/>
        <v>1553593.3599999999</v>
      </c>
      <c r="K34" s="12">
        <f t="shared" si="17"/>
        <v>0</v>
      </c>
      <c r="L34" s="12">
        <f t="shared" si="17"/>
        <v>1068587.1400000001</v>
      </c>
      <c r="M34" s="14">
        <f t="shared" si="17"/>
        <v>0</v>
      </c>
    </row>
    <row r="35" spans="1:14" ht="53.25" customHeight="1" x14ac:dyDescent="0.2">
      <c r="A35" s="10"/>
      <c r="B35" s="31" t="s">
        <v>76</v>
      </c>
      <c r="C35" s="17" t="s">
        <v>17</v>
      </c>
      <c r="D35" s="16" t="s">
        <v>7</v>
      </c>
      <c r="E35" s="16" t="s">
        <v>8</v>
      </c>
      <c r="F35" s="18" t="s">
        <v>96</v>
      </c>
      <c r="G35" s="82">
        <v>200</v>
      </c>
      <c r="H35" s="12">
        <f>H36</f>
        <v>487044.22</v>
      </c>
      <c r="I35" s="12">
        <f t="shared" ref="I35:M35" si="18">I36</f>
        <v>0</v>
      </c>
      <c r="J35" s="12">
        <f t="shared" si="18"/>
        <v>1553593.3599999999</v>
      </c>
      <c r="K35" s="12">
        <f t="shared" si="18"/>
        <v>0</v>
      </c>
      <c r="L35" s="12">
        <f t="shared" si="18"/>
        <v>1068587.1400000001</v>
      </c>
      <c r="M35" s="14">
        <f t="shared" si="18"/>
        <v>0</v>
      </c>
    </row>
    <row r="36" spans="1:14" ht="70.5" customHeight="1" x14ac:dyDescent="0.2">
      <c r="A36" s="10"/>
      <c r="B36" s="31" t="s">
        <v>64</v>
      </c>
      <c r="C36" s="17" t="s">
        <v>17</v>
      </c>
      <c r="D36" s="16" t="s">
        <v>7</v>
      </c>
      <c r="E36" s="16" t="s">
        <v>8</v>
      </c>
      <c r="F36" s="18" t="s">
        <v>96</v>
      </c>
      <c r="G36" s="82">
        <v>240</v>
      </c>
      <c r="H36" s="12">
        <f>600000-112955.78</f>
        <v>487044.22</v>
      </c>
      <c r="I36" s="13">
        <v>0</v>
      </c>
      <c r="J36" s="48">
        <f>531409.5+1046666.11-24482.25</f>
        <v>1553593.3599999999</v>
      </c>
      <c r="K36" s="48">
        <v>0</v>
      </c>
      <c r="L36" s="48">
        <f>631409.5+463711.14-26533.5</f>
        <v>1068587.1400000001</v>
      </c>
      <c r="M36" s="48">
        <v>0</v>
      </c>
      <c r="N36" s="58"/>
    </row>
    <row r="37" spans="1:14" ht="57.75" hidden="1" customHeight="1" x14ac:dyDescent="0.2">
      <c r="A37" s="10"/>
      <c r="B37" s="31" t="s">
        <v>76</v>
      </c>
      <c r="C37" s="17" t="s">
        <v>17</v>
      </c>
      <c r="D37" s="16" t="s">
        <v>7</v>
      </c>
      <c r="E37" s="16" t="s">
        <v>8</v>
      </c>
      <c r="F37" s="18" t="s">
        <v>96</v>
      </c>
      <c r="G37" s="82">
        <v>200</v>
      </c>
      <c r="H37" s="76">
        <f t="shared" ref="H37:M37" si="19">H38</f>
        <v>0</v>
      </c>
      <c r="I37" s="76">
        <f t="shared" si="19"/>
        <v>0</v>
      </c>
      <c r="J37" s="76">
        <f t="shared" si="19"/>
        <v>0</v>
      </c>
      <c r="K37" s="76">
        <f t="shared" si="19"/>
        <v>0</v>
      </c>
      <c r="L37" s="76">
        <f t="shared" si="19"/>
        <v>0</v>
      </c>
      <c r="M37" s="76">
        <f t="shared" si="19"/>
        <v>0</v>
      </c>
    </row>
    <row r="38" spans="1:14" ht="144.75" hidden="1" customHeight="1" x14ac:dyDescent="0.2">
      <c r="A38" s="10"/>
      <c r="B38" s="31" t="s">
        <v>100</v>
      </c>
      <c r="C38" s="17" t="s">
        <v>17</v>
      </c>
      <c r="D38" s="16" t="s">
        <v>7</v>
      </c>
      <c r="E38" s="16" t="s">
        <v>8</v>
      </c>
      <c r="F38" s="18" t="s">
        <v>96</v>
      </c>
      <c r="G38" s="82">
        <v>240</v>
      </c>
      <c r="H38" s="76">
        <v>0</v>
      </c>
      <c r="I38" s="76">
        <v>0</v>
      </c>
      <c r="J38" s="76">
        <v>0</v>
      </c>
      <c r="K38" s="77">
        <v>0</v>
      </c>
      <c r="L38" s="77">
        <v>0</v>
      </c>
      <c r="M38" s="77">
        <v>0</v>
      </c>
    </row>
    <row r="39" spans="1:14" ht="57" hidden="1" customHeight="1" x14ac:dyDescent="0.2">
      <c r="A39" s="10"/>
      <c r="B39" s="31" t="s">
        <v>76</v>
      </c>
      <c r="C39" s="17" t="s">
        <v>17</v>
      </c>
      <c r="D39" s="16" t="s">
        <v>7</v>
      </c>
      <c r="E39" s="16" t="s">
        <v>8</v>
      </c>
      <c r="F39" s="18" t="s">
        <v>96</v>
      </c>
      <c r="G39" s="82">
        <v>200</v>
      </c>
      <c r="H39" s="76">
        <f t="shared" ref="H39:M39" si="20">H40</f>
        <v>0</v>
      </c>
      <c r="I39" s="76">
        <f t="shared" si="20"/>
        <v>0</v>
      </c>
      <c r="J39" s="76">
        <f t="shared" si="20"/>
        <v>0</v>
      </c>
      <c r="K39" s="76">
        <f t="shared" si="20"/>
        <v>0</v>
      </c>
      <c r="L39" s="76">
        <f t="shared" si="20"/>
        <v>0</v>
      </c>
      <c r="M39" s="76">
        <f t="shared" si="20"/>
        <v>0</v>
      </c>
    </row>
    <row r="40" spans="1:14" ht="139.5" hidden="1" customHeight="1" x14ac:dyDescent="0.2">
      <c r="A40" s="10"/>
      <c r="B40" s="31" t="s">
        <v>101</v>
      </c>
      <c r="C40" s="17" t="s">
        <v>17</v>
      </c>
      <c r="D40" s="16" t="s">
        <v>7</v>
      </c>
      <c r="E40" s="16" t="s">
        <v>8</v>
      </c>
      <c r="F40" s="18" t="s">
        <v>96</v>
      </c>
      <c r="G40" s="82">
        <v>240</v>
      </c>
      <c r="H40" s="76">
        <v>0</v>
      </c>
      <c r="I40" s="76">
        <v>0</v>
      </c>
      <c r="J40" s="76">
        <v>0</v>
      </c>
      <c r="K40" s="77">
        <v>0</v>
      </c>
      <c r="L40" s="77">
        <v>0</v>
      </c>
      <c r="M40" s="77">
        <v>0</v>
      </c>
    </row>
    <row r="41" spans="1:14" ht="52.5" hidden="1" customHeight="1" x14ac:dyDescent="0.2">
      <c r="A41" s="10"/>
      <c r="B41" s="31" t="s">
        <v>76</v>
      </c>
      <c r="C41" s="17" t="s">
        <v>17</v>
      </c>
      <c r="D41" s="16" t="s">
        <v>7</v>
      </c>
      <c r="E41" s="16" t="s">
        <v>8</v>
      </c>
      <c r="F41" s="18" t="s">
        <v>96</v>
      </c>
      <c r="G41" s="82">
        <v>200</v>
      </c>
      <c r="H41" s="59">
        <f t="shared" ref="H41:M41" si="21">H42</f>
        <v>0</v>
      </c>
      <c r="I41" s="59">
        <f t="shared" si="21"/>
        <v>0</v>
      </c>
      <c r="J41" s="59">
        <f t="shared" si="21"/>
        <v>0</v>
      </c>
      <c r="K41" s="59">
        <f t="shared" si="21"/>
        <v>0</v>
      </c>
      <c r="L41" s="59">
        <f t="shared" si="21"/>
        <v>0</v>
      </c>
      <c r="M41" s="59">
        <f t="shared" si="21"/>
        <v>0</v>
      </c>
    </row>
    <row r="42" spans="1:14" ht="150.75" hidden="1" customHeight="1" x14ac:dyDescent="0.2">
      <c r="A42" s="10"/>
      <c r="B42" s="31" t="s">
        <v>102</v>
      </c>
      <c r="C42" s="17" t="s">
        <v>17</v>
      </c>
      <c r="D42" s="16" t="s">
        <v>7</v>
      </c>
      <c r="E42" s="16" t="s">
        <v>8</v>
      </c>
      <c r="F42" s="18" t="s">
        <v>96</v>
      </c>
      <c r="G42" s="82">
        <v>240</v>
      </c>
      <c r="H42" s="59">
        <v>0</v>
      </c>
      <c r="I42" s="59">
        <v>0</v>
      </c>
      <c r="J42" s="59">
        <v>0</v>
      </c>
      <c r="K42" s="60">
        <v>0</v>
      </c>
      <c r="L42" s="60">
        <v>0</v>
      </c>
      <c r="M42" s="60">
        <v>0</v>
      </c>
    </row>
    <row r="43" spans="1:14" ht="61.5" hidden="1" customHeight="1" x14ac:dyDescent="0.2">
      <c r="A43" s="10"/>
      <c r="B43" s="31" t="s">
        <v>76</v>
      </c>
      <c r="C43" s="17" t="s">
        <v>17</v>
      </c>
      <c r="D43" s="16" t="s">
        <v>7</v>
      </c>
      <c r="E43" s="16" t="s">
        <v>8</v>
      </c>
      <c r="F43" s="18" t="s">
        <v>96</v>
      </c>
      <c r="G43" s="82">
        <v>200</v>
      </c>
      <c r="H43" s="59">
        <f t="shared" ref="H43:M43" si="22">H44</f>
        <v>0</v>
      </c>
      <c r="I43" s="59">
        <f t="shared" si="22"/>
        <v>0</v>
      </c>
      <c r="J43" s="59">
        <f t="shared" si="22"/>
        <v>0</v>
      </c>
      <c r="K43" s="59">
        <f t="shared" si="22"/>
        <v>0</v>
      </c>
      <c r="L43" s="59">
        <f t="shared" si="22"/>
        <v>0</v>
      </c>
      <c r="M43" s="59">
        <f t="shared" si="22"/>
        <v>0</v>
      </c>
    </row>
    <row r="44" spans="1:14" ht="7.5" hidden="1" customHeight="1" x14ac:dyDescent="0.2">
      <c r="A44" s="10"/>
      <c r="B44" s="31" t="s">
        <v>103</v>
      </c>
      <c r="C44" s="17" t="s">
        <v>17</v>
      </c>
      <c r="D44" s="16" t="s">
        <v>7</v>
      </c>
      <c r="E44" s="16" t="s">
        <v>8</v>
      </c>
      <c r="F44" s="18" t="s">
        <v>96</v>
      </c>
      <c r="G44" s="82">
        <v>240</v>
      </c>
      <c r="H44" s="59">
        <v>0</v>
      </c>
      <c r="I44" s="59">
        <v>0</v>
      </c>
      <c r="J44" s="59">
        <v>0</v>
      </c>
      <c r="K44" s="60">
        <v>0</v>
      </c>
      <c r="L44" s="60">
        <v>0</v>
      </c>
      <c r="M44" s="60">
        <v>0</v>
      </c>
    </row>
    <row r="45" spans="1:14" ht="1.5" hidden="1" customHeight="1" x14ac:dyDescent="0.2">
      <c r="A45" s="10" t="s">
        <v>49</v>
      </c>
      <c r="B45" s="31" t="s">
        <v>34</v>
      </c>
      <c r="C45" s="17" t="s">
        <v>17</v>
      </c>
      <c r="D45" s="16" t="s">
        <v>7</v>
      </c>
      <c r="E45" s="16" t="s">
        <v>8</v>
      </c>
      <c r="F45" s="18" t="s">
        <v>89</v>
      </c>
      <c r="G45" s="82"/>
      <c r="H45" s="50">
        <f>H46+H48+H50+H52+H54</f>
        <v>0</v>
      </c>
      <c r="I45" s="50">
        <f t="shared" ref="I45:M45" si="23">I46+I48+I50+I52+I54</f>
        <v>0</v>
      </c>
      <c r="J45" s="50">
        <f t="shared" si="23"/>
        <v>0</v>
      </c>
      <c r="K45" s="50">
        <f t="shared" si="23"/>
        <v>0</v>
      </c>
      <c r="L45" s="50">
        <f t="shared" si="23"/>
        <v>0</v>
      </c>
      <c r="M45" s="46">
        <f t="shared" si="23"/>
        <v>0</v>
      </c>
    </row>
    <row r="46" spans="1:14" ht="71.25" hidden="1" customHeight="1" x14ac:dyDescent="0.2">
      <c r="A46" s="10"/>
      <c r="B46" s="31" t="s">
        <v>76</v>
      </c>
      <c r="C46" s="17" t="s">
        <v>17</v>
      </c>
      <c r="D46" s="16" t="s">
        <v>7</v>
      </c>
      <c r="E46" s="16" t="s">
        <v>8</v>
      </c>
      <c r="F46" s="18" t="s">
        <v>89</v>
      </c>
      <c r="G46" s="82">
        <v>200</v>
      </c>
      <c r="H46" s="50">
        <f>H47</f>
        <v>0</v>
      </c>
      <c r="I46" s="50">
        <f t="shared" ref="I46:M46" si="24">I47</f>
        <v>0</v>
      </c>
      <c r="J46" s="50">
        <f t="shared" si="24"/>
        <v>0</v>
      </c>
      <c r="K46" s="50">
        <f t="shared" si="24"/>
        <v>0</v>
      </c>
      <c r="L46" s="50">
        <f t="shared" si="24"/>
        <v>0</v>
      </c>
      <c r="M46" s="46">
        <f t="shared" si="24"/>
        <v>0</v>
      </c>
    </row>
    <row r="47" spans="1:14" ht="66" hidden="1" customHeight="1" x14ac:dyDescent="0.2">
      <c r="A47" s="10"/>
      <c r="B47" s="31" t="s">
        <v>64</v>
      </c>
      <c r="C47" s="17" t="s">
        <v>17</v>
      </c>
      <c r="D47" s="16" t="s">
        <v>7</v>
      </c>
      <c r="E47" s="16" t="s">
        <v>8</v>
      </c>
      <c r="F47" s="18" t="s">
        <v>89</v>
      </c>
      <c r="G47" s="82">
        <v>240</v>
      </c>
      <c r="H47" s="50">
        <v>0</v>
      </c>
      <c r="I47" s="51">
        <v>0</v>
      </c>
      <c r="J47" s="61">
        <v>0</v>
      </c>
      <c r="K47" s="61">
        <v>0</v>
      </c>
      <c r="L47" s="61">
        <v>0</v>
      </c>
      <c r="M47" s="47">
        <v>0</v>
      </c>
    </row>
    <row r="48" spans="1:14" ht="51" hidden="1" customHeight="1" x14ac:dyDescent="0.2">
      <c r="A48" s="10"/>
      <c r="B48" s="31"/>
      <c r="C48" s="17" t="s">
        <v>17</v>
      </c>
      <c r="D48" s="16" t="s">
        <v>7</v>
      </c>
      <c r="E48" s="16" t="s">
        <v>8</v>
      </c>
      <c r="F48" s="18" t="s">
        <v>89</v>
      </c>
      <c r="G48" s="82">
        <v>200</v>
      </c>
      <c r="H48" s="50">
        <f>H49</f>
        <v>0</v>
      </c>
      <c r="I48" s="50">
        <f t="shared" ref="I48:M48" si="25">I49</f>
        <v>0</v>
      </c>
      <c r="J48" s="50">
        <f t="shared" si="25"/>
        <v>0</v>
      </c>
      <c r="K48" s="50">
        <f t="shared" si="25"/>
        <v>0</v>
      </c>
      <c r="L48" s="50">
        <f t="shared" si="25"/>
        <v>0</v>
      </c>
      <c r="M48" s="46">
        <f t="shared" si="25"/>
        <v>0</v>
      </c>
    </row>
    <row r="49" spans="1:13" ht="96.75" hidden="1" customHeight="1" x14ac:dyDescent="0.2">
      <c r="A49" s="10"/>
      <c r="B49" s="31"/>
      <c r="C49" s="17" t="s">
        <v>17</v>
      </c>
      <c r="D49" s="16" t="s">
        <v>7</v>
      </c>
      <c r="E49" s="16" t="s">
        <v>8</v>
      </c>
      <c r="F49" s="18" t="s">
        <v>89</v>
      </c>
      <c r="G49" s="82">
        <v>240</v>
      </c>
      <c r="H49" s="50">
        <v>0</v>
      </c>
      <c r="I49" s="51">
        <v>0</v>
      </c>
      <c r="J49" s="61">
        <v>0</v>
      </c>
      <c r="K49" s="61">
        <v>0</v>
      </c>
      <c r="L49" s="61">
        <v>0</v>
      </c>
      <c r="M49" s="47">
        <v>0</v>
      </c>
    </row>
    <row r="50" spans="1:13" ht="54" hidden="1" customHeight="1" x14ac:dyDescent="0.2">
      <c r="A50" s="10"/>
      <c r="B50" s="31"/>
      <c r="C50" s="17" t="s">
        <v>17</v>
      </c>
      <c r="D50" s="16" t="s">
        <v>7</v>
      </c>
      <c r="E50" s="16" t="s">
        <v>8</v>
      </c>
      <c r="F50" s="18" t="s">
        <v>89</v>
      </c>
      <c r="G50" s="82">
        <v>200</v>
      </c>
      <c r="H50" s="50">
        <f>H51</f>
        <v>0</v>
      </c>
      <c r="I50" s="50">
        <f t="shared" ref="I50:M50" si="26">I51</f>
        <v>0</v>
      </c>
      <c r="J50" s="50">
        <f t="shared" si="26"/>
        <v>0</v>
      </c>
      <c r="K50" s="50">
        <f t="shared" si="26"/>
        <v>0</v>
      </c>
      <c r="L50" s="50">
        <f t="shared" si="26"/>
        <v>0</v>
      </c>
      <c r="M50" s="46">
        <f t="shared" si="26"/>
        <v>0</v>
      </c>
    </row>
    <row r="51" spans="1:13" ht="114" hidden="1" customHeight="1" x14ac:dyDescent="0.2">
      <c r="A51" s="10"/>
      <c r="B51" s="31"/>
      <c r="C51" s="17" t="s">
        <v>17</v>
      </c>
      <c r="D51" s="16" t="s">
        <v>7</v>
      </c>
      <c r="E51" s="16" t="s">
        <v>8</v>
      </c>
      <c r="F51" s="18" t="s">
        <v>89</v>
      </c>
      <c r="G51" s="82">
        <v>240</v>
      </c>
      <c r="H51" s="50">
        <v>0</v>
      </c>
      <c r="I51" s="51">
        <v>0</v>
      </c>
      <c r="J51" s="61">
        <v>0</v>
      </c>
      <c r="K51" s="61">
        <v>0</v>
      </c>
      <c r="L51" s="61">
        <v>0</v>
      </c>
      <c r="M51" s="47">
        <v>0</v>
      </c>
    </row>
    <row r="52" spans="1:13" ht="51" hidden="1" customHeight="1" x14ac:dyDescent="0.2">
      <c r="A52" s="10"/>
      <c r="B52" s="31"/>
      <c r="C52" s="17" t="s">
        <v>17</v>
      </c>
      <c r="D52" s="16" t="s">
        <v>7</v>
      </c>
      <c r="E52" s="16" t="s">
        <v>8</v>
      </c>
      <c r="F52" s="18" t="s">
        <v>89</v>
      </c>
      <c r="G52" s="82">
        <v>200</v>
      </c>
      <c r="H52" s="50">
        <f>H53</f>
        <v>0</v>
      </c>
      <c r="I52" s="50">
        <f t="shared" ref="I52:M52" si="27">I53</f>
        <v>0</v>
      </c>
      <c r="J52" s="50">
        <f t="shared" si="27"/>
        <v>0</v>
      </c>
      <c r="K52" s="50">
        <f t="shared" si="27"/>
        <v>0</v>
      </c>
      <c r="L52" s="50">
        <f t="shared" si="27"/>
        <v>0</v>
      </c>
      <c r="M52" s="46">
        <f t="shared" si="27"/>
        <v>0</v>
      </c>
    </row>
    <row r="53" spans="1:13" ht="11.25" hidden="1" customHeight="1" x14ac:dyDescent="0.2">
      <c r="A53" s="10"/>
      <c r="B53" s="31"/>
      <c r="C53" s="17" t="s">
        <v>17</v>
      </c>
      <c r="D53" s="16" t="s">
        <v>7</v>
      </c>
      <c r="E53" s="16" t="s">
        <v>8</v>
      </c>
      <c r="F53" s="18" t="s">
        <v>89</v>
      </c>
      <c r="G53" s="82">
        <v>240</v>
      </c>
      <c r="H53" s="50">
        <v>0</v>
      </c>
      <c r="I53" s="51">
        <v>0</v>
      </c>
      <c r="J53" s="61">
        <v>0</v>
      </c>
      <c r="K53" s="61">
        <v>0</v>
      </c>
      <c r="L53" s="61">
        <v>0</v>
      </c>
      <c r="M53" s="47">
        <v>0</v>
      </c>
    </row>
    <row r="54" spans="1:13" ht="54" hidden="1" customHeight="1" x14ac:dyDescent="0.2">
      <c r="A54" s="10"/>
      <c r="B54" s="31"/>
      <c r="C54" s="17" t="s">
        <v>17</v>
      </c>
      <c r="D54" s="16" t="s">
        <v>7</v>
      </c>
      <c r="E54" s="16" t="s">
        <v>8</v>
      </c>
      <c r="F54" s="18" t="s">
        <v>89</v>
      </c>
      <c r="G54" s="82">
        <v>200</v>
      </c>
      <c r="H54" s="50">
        <f>H55</f>
        <v>0</v>
      </c>
      <c r="I54" s="50">
        <f t="shared" ref="I54:M54" si="28">I55</f>
        <v>0</v>
      </c>
      <c r="J54" s="50">
        <f t="shared" si="28"/>
        <v>0</v>
      </c>
      <c r="K54" s="50">
        <f t="shared" si="28"/>
        <v>0</v>
      </c>
      <c r="L54" s="50">
        <f t="shared" si="28"/>
        <v>0</v>
      </c>
      <c r="M54" s="46">
        <f t="shared" si="28"/>
        <v>0</v>
      </c>
    </row>
    <row r="55" spans="1:13" ht="132" hidden="1" customHeight="1" x14ac:dyDescent="0.2">
      <c r="A55" s="10"/>
      <c r="B55" s="31"/>
      <c r="C55" s="17" t="s">
        <v>17</v>
      </c>
      <c r="D55" s="16" t="s">
        <v>7</v>
      </c>
      <c r="E55" s="16" t="s">
        <v>8</v>
      </c>
      <c r="F55" s="18" t="s">
        <v>89</v>
      </c>
      <c r="G55" s="82">
        <v>240</v>
      </c>
      <c r="H55" s="50">
        <v>0</v>
      </c>
      <c r="I55" s="51">
        <v>0</v>
      </c>
      <c r="J55" s="61">
        <v>0</v>
      </c>
      <c r="K55" s="61">
        <v>0</v>
      </c>
      <c r="L55" s="61">
        <v>0</v>
      </c>
      <c r="M55" s="47">
        <v>0</v>
      </c>
    </row>
    <row r="56" spans="1:13" ht="94.5" x14ac:dyDescent="0.2">
      <c r="A56" s="23" t="s">
        <v>50</v>
      </c>
      <c r="B56" s="20" t="s">
        <v>120</v>
      </c>
      <c r="C56" s="25" t="s">
        <v>17</v>
      </c>
      <c r="D56" s="29">
        <v>2</v>
      </c>
      <c r="E56" s="29" t="s">
        <v>10</v>
      </c>
      <c r="F56" s="30" t="s">
        <v>78</v>
      </c>
      <c r="G56" s="26"/>
      <c r="H56" s="62">
        <f>H57+H66</f>
        <v>5520528.7200000007</v>
      </c>
      <c r="I56" s="62">
        <f t="shared" ref="I56:M56" si="29">I57+I66</f>
        <v>0</v>
      </c>
      <c r="J56" s="62">
        <f t="shared" si="29"/>
        <v>4930028.54</v>
      </c>
      <c r="K56" s="62">
        <f t="shared" si="29"/>
        <v>0</v>
      </c>
      <c r="L56" s="62">
        <f t="shared" si="29"/>
        <v>5330028.54</v>
      </c>
      <c r="M56" s="63">
        <f t="shared" si="29"/>
        <v>0</v>
      </c>
    </row>
    <row r="57" spans="1:13" ht="47.25" hidden="1" x14ac:dyDescent="0.2">
      <c r="A57" s="10" t="s">
        <v>51</v>
      </c>
      <c r="B57" s="11" t="s">
        <v>28</v>
      </c>
      <c r="C57" s="17" t="s">
        <v>17</v>
      </c>
      <c r="D57" s="16">
        <v>2</v>
      </c>
      <c r="E57" s="16" t="s">
        <v>8</v>
      </c>
      <c r="F57" s="18" t="s">
        <v>10</v>
      </c>
      <c r="G57" s="82" t="s">
        <v>11</v>
      </c>
      <c r="H57" s="50">
        <f>H59+H61+H63+H65</f>
        <v>0</v>
      </c>
      <c r="I57" s="50">
        <f t="shared" ref="I57" si="30">I59+I61+I63+I65</f>
        <v>0</v>
      </c>
      <c r="J57" s="47"/>
      <c r="K57" s="47"/>
      <c r="L57" s="47"/>
      <c r="M57" s="47"/>
    </row>
    <row r="58" spans="1:13" ht="47.25" hidden="1" x14ac:dyDescent="0.2">
      <c r="A58" s="10" t="s">
        <v>52</v>
      </c>
      <c r="B58" s="11" t="s">
        <v>35</v>
      </c>
      <c r="C58" s="17" t="s">
        <v>17</v>
      </c>
      <c r="D58" s="16" t="s">
        <v>14</v>
      </c>
      <c r="E58" s="16" t="s">
        <v>8</v>
      </c>
      <c r="F58" s="18" t="s">
        <v>8</v>
      </c>
      <c r="G58" s="82"/>
      <c r="H58" s="50">
        <v>0</v>
      </c>
      <c r="I58" s="50">
        <f t="shared" ref="I58" si="31">I59</f>
        <v>0</v>
      </c>
      <c r="J58" s="47"/>
      <c r="K58" s="47"/>
      <c r="L58" s="47"/>
      <c r="M58" s="47"/>
    </row>
    <row r="59" spans="1:13" ht="63" hidden="1" x14ac:dyDescent="0.2">
      <c r="A59" s="10"/>
      <c r="B59" s="31" t="s">
        <v>64</v>
      </c>
      <c r="C59" s="17" t="s">
        <v>17</v>
      </c>
      <c r="D59" s="16" t="s">
        <v>14</v>
      </c>
      <c r="E59" s="16" t="s">
        <v>8</v>
      </c>
      <c r="F59" s="18" t="s">
        <v>8</v>
      </c>
      <c r="G59" s="82">
        <v>240</v>
      </c>
      <c r="H59" s="50">
        <v>0</v>
      </c>
      <c r="I59" s="50">
        <v>0</v>
      </c>
      <c r="J59" s="47"/>
      <c r="K59" s="47"/>
      <c r="L59" s="47"/>
      <c r="M59" s="47"/>
    </row>
    <row r="60" spans="1:13" ht="31.5" hidden="1" x14ac:dyDescent="0.2">
      <c r="A60" s="10" t="s">
        <v>53</v>
      </c>
      <c r="B60" s="11" t="s">
        <v>75</v>
      </c>
      <c r="C60" s="17" t="s">
        <v>17</v>
      </c>
      <c r="D60" s="16">
        <v>2</v>
      </c>
      <c r="E60" s="16" t="s">
        <v>8</v>
      </c>
      <c r="F60" s="18" t="s">
        <v>12</v>
      </c>
      <c r="G60" s="82" t="s">
        <v>11</v>
      </c>
      <c r="H60" s="50">
        <v>0</v>
      </c>
      <c r="I60" s="50">
        <f t="shared" ref="I60" si="32">I61</f>
        <v>0</v>
      </c>
      <c r="J60" s="47"/>
      <c r="K60" s="47"/>
      <c r="L60" s="47"/>
      <c r="M60" s="47"/>
    </row>
    <row r="61" spans="1:13" ht="63" hidden="1" x14ac:dyDescent="0.2">
      <c r="A61" s="10" t="s">
        <v>11</v>
      </c>
      <c r="B61" s="31" t="s">
        <v>64</v>
      </c>
      <c r="C61" s="17" t="s">
        <v>17</v>
      </c>
      <c r="D61" s="16">
        <v>2</v>
      </c>
      <c r="E61" s="16" t="s">
        <v>8</v>
      </c>
      <c r="F61" s="18" t="s">
        <v>12</v>
      </c>
      <c r="G61" s="82">
        <v>240</v>
      </c>
      <c r="H61" s="50">
        <v>0</v>
      </c>
      <c r="I61" s="51">
        <v>0</v>
      </c>
      <c r="J61" s="47"/>
      <c r="K61" s="47"/>
      <c r="L61" s="47"/>
      <c r="M61" s="47"/>
    </row>
    <row r="62" spans="1:13" ht="47.25" hidden="1" x14ac:dyDescent="0.2">
      <c r="A62" s="10" t="s">
        <v>54</v>
      </c>
      <c r="B62" s="32" t="s">
        <v>21</v>
      </c>
      <c r="C62" s="17" t="s">
        <v>17</v>
      </c>
      <c r="D62" s="16" t="s">
        <v>14</v>
      </c>
      <c r="E62" s="16" t="s">
        <v>8</v>
      </c>
      <c r="F62" s="18" t="s">
        <v>13</v>
      </c>
      <c r="G62" s="82"/>
      <c r="H62" s="50">
        <v>0</v>
      </c>
      <c r="I62" s="50">
        <f t="shared" ref="I62" si="33">I63</f>
        <v>0</v>
      </c>
      <c r="J62" s="47"/>
      <c r="K62" s="47"/>
      <c r="L62" s="47"/>
      <c r="M62" s="47"/>
    </row>
    <row r="63" spans="1:13" ht="62.25" hidden="1" customHeight="1" x14ac:dyDescent="0.2">
      <c r="A63" s="10"/>
      <c r="B63" s="31" t="s">
        <v>64</v>
      </c>
      <c r="C63" s="17" t="s">
        <v>17</v>
      </c>
      <c r="D63" s="16" t="s">
        <v>14</v>
      </c>
      <c r="E63" s="16" t="s">
        <v>8</v>
      </c>
      <c r="F63" s="18" t="s">
        <v>13</v>
      </c>
      <c r="G63" s="82">
        <v>240</v>
      </c>
      <c r="H63" s="50">
        <v>0</v>
      </c>
      <c r="I63" s="51">
        <v>0</v>
      </c>
      <c r="J63" s="47"/>
      <c r="K63" s="47"/>
      <c r="L63" s="47"/>
      <c r="M63" s="47"/>
    </row>
    <row r="64" spans="1:13" ht="50.25" hidden="1" customHeight="1" x14ac:dyDescent="0.2">
      <c r="A64" s="10" t="s">
        <v>55</v>
      </c>
      <c r="B64" s="32" t="s">
        <v>37</v>
      </c>
      <c r="C64" s="17" t="s">
        <v>17</v>
      </c>
      <c r="D64" s="16" t="s">
        <v>14</v>
      </c>
      <c r="E64" s="16" t="s">
        <v>8</v>
      </c>
      <c r="F64" s="18" t="s">
        <v>16</v>
      </c>
      <c r="G64" s="82"/>
      <c r="H64" s="50">
        <f>H65</f>
        <v>0</v>
      </c>
      <c r="I64" s="50">
        <f t="shared" ref="I64" si="34">I65</f>
        <v>0</v>
      </c>
      <c r="J64" s="47"/>
      <c r="K64" s="47"/>
      <c r="L64" s="47"/>
      <c r="M64" s="47"/>
    </row>
    <row r="65" spans="1:13" ht="69" hidden="1" customHeight="1" x14ac:dyDescent="0.2">
      <c r="A65" s="10"/>
      <c r="B65" s="31" t="s">
        <v>64</v>
      </c>
      <c r="C65" s="17" t="s">
        <v>17</v>
      </c>
      <c r="D65" s="16" t="s">
        <v>14</v>
      </c>
      <c r="E65" s="16" t="s">
        <v>8</v>
      </c>
      <c r="F65" s="18" t="s">
        <v>16</v>
      </c>
      <c r="G65" s="82">
        <v>240</v>
      </c>
      <c r="H65" s="50">
        <v>0</v>
      </c>
      <c r="I65" s="51">
        <v>0</v>
      </c>
      <c r="J65" s="47"/>
      <c r="K65" s="47"/>
      <c r="L65" s="47"/>
      <c r="M65" s="47"/>
    </row>
    <row r="66" spans="1:13" ht="39" customHeight="1" x14ac:dyDescent="0.2">
      <c r="A66" s="10"/>
      <c r="B66" s="11" t="s">
        <v>27</v>
      </c>
      <c r="C66" s="17" t="s">
        <v>17</v>
      </c>
      <c r="D66" s="16" t="s">
        <v>14</v>
      </c>
      <c r="E66" s="16" t="s">
        <v>12</v>
      </c>
      <c r="F66" s="18" t="s">
        <v>78</v>
      </c>
      <c r="G66" s="82" t="s">
        <v>11</v>
      </c>
      <c r="H66" s="50">
        <f>H67+H73+H76+H70</f>
        <v>5520528.7200000007</v>
      </c>
      <c r="I66" s="50">
        <f t="shared" ref="I66:M66" si="35">I67+I73+I76</f>
        <v>0</v>
      </c>
      <c r="J66" s="50">
        <f t="shared" si="35"/>
        <v>4930028.54</v>
      </c>
      <c r="K66" s="50">
        <f t="shared" si="35"/>
        <v>0</v>
      </c>
      <c r="L66" s="50">
        <f t="shared" si="35"/>
        <v>5330028.54</v>
      </c>
      <c r="M66" s="46">
        <f t="shared" si="35"/>
        <v>0</v>
      </c>
    </row>
    <row r="67" spans="1:13" ht="60" hidden="1" customHeight="1" x14ac:dyDescent="0.2">
      <c r="A67" s="10" t="s">
        <v>56</v>
      </c>
      <c r="B67" s="11" t="s">
        <v>24</v>
      </c>
      <c r="C67" s="17" t="s">
        <v>17</v>
      </c>
      <c r="D67" s="16" t="s">
        <v>14</v>
      </c>
      <c r="E67" s="16" t="s">
        <v>12</v>
      </c>
      <c r="F67" s="18" t="s">
        <v>81</v>
      </c>
      <c r="G67" s="82" t="s">
        <v>11</v>
      </c>
      <c r="H67" s="50">
        <f>H69</f>
        <v>0</v>
      </c>
      <c r="I67" s="50">
        <f t="shared" ref="I67" si="36">I69</f>
        <v>0</v>
      </c>
      <c r="J67" s="47">
        <v>0</v>
      </c>
      <c r="K67" s="47"/>
      <c r="L67" s="47"/>
      <c r="M67" s="47"/>
    </row>
    <row r="68" spans="1:13" ht="55.5" hidden="1" customHeight="1" x14ac:dyDescent="0.2">
      <c r="A68" s="10"/>
      <c r="B68" s="31" t="s">
        <v>76</v>
      </c>
      <c r="C68" s="17" t="s">
        <v>17</v>
      </c>
      <c r="D68" s="16" t="s">
        <v>14</v>
      </c>
      <c r="E68" s="16" t="s">
        <v>12</v>
      </c>
      <c r="F68" s="18" t="s">
        <v>81</v>
      </c>
      <c r="G68" s="82">
        <v>200</v>
      </c>
      <c r="H68" s="50">
        <v>0</v>
      </c>
      <c r="I68" s="50">
        <v>0</v>
      </c>
      <c r="J68" s="47">
        <v>0</v>
      </c>
      <c r="K68" s="47"/>
      <c r="L68" s="47"/>
      <c r="M68" s="47"/>
    </row>
    <row r="69" spans="1:13" ht="33.75" hidden="1" customHeight="1" x14ac:dyDescent="0.2">
      <c r="A69" s="10" t="s">
        <v>11</v>
      </c>
      <c r="B69" s="31" t="s">
        <v>77</v>
      </c>
      <c r="C69" s="17" t="s">
        <v>17</v>
      </c>
      <c r="D69" s="16" t="s">
        <v>14</v>
      </c>
      <c r="E69" s="16" t="s">
        <v>12</v>
      </c>
      <c r="F69" s="18" t="s">
        <v>81</v>
      </c>
      <c r="G69" s="82">
        <v>240</v>
      </c>
      <c r="H69" s="50">
        <v>0</v>
      </c>
      <c r="I69" s="51">
        <v>0</v>
      </c>
      <c r="J69" s="47">
        <v>0</v>
      </c>
      <c r="K69" s="47">
        <v>0</v>
      </c>
      <c r="L69" s="47">
        <v>0</v>
      </c>
      <c r="M69" s="47">
        <v>0</v>
      </c>
    </row>
    <row r="70" spans="1:13" ht="36.75" customHeight="1" x14ac:dyDescent="0.2">
      <c r="A70" s="10"/>
      <c r="B70" s="32" t="s">
        <v>25</v>
      </c>
      <c r="C70" s="17" t="s">
        <v>17</v>
      </c>
      <c r="D70" s="16" t="s">
        <v>14</v>
      </c>
      <c r="E70" s="16" t="s">
        <v>12</v>
      </c>
      <c r="F70" s="18" t="s">
        <v>104</v>
      </c>
      <c r="G70" s="82"/>
      <c r="H70" s="50">
        <f t="shared" ref="H70:M71" si="37">H71</f>
        <v>60000</v>
      </c>
      <c r="I70" s="50">
        <f t="shared" si="37"/>
        <v>0</v>
      </c>
      <c r="J70" s="50">
        <f t="shared" si="37"/>
        <v>0</v>
      </c>
      <c r="K70" s="50">
        <f t="shared" si="37"/>
        <v>0</v>
      </c>
      <c r="L70" s="50">
        <f t="shared" si="37"/>
        <v>0</v>
      </c>
      <c r="M70" s="46">
        <f t="shared" si="37"/>
        <v>0</v>
      </c>
    </row>
    <row r="71" spans="1:13" ht="58.5" customHeight="1" x14ac:dyDescent="0.2">
      <c r="A71" s="10"/>
      <c r="B71" s="31" t="s">
        <v>76</v>
      </c>
      <c r="C71" s="17" t="s">
        <v>17</v>
      </c>
      <c r="D71" s="16" t="s">
        <v>14</v>
      </c>
      <c r="E71" s="16" t="s">
        <v>12</v>
      </c>
      <c r="F71" s="18" t="s">
        <v>104</v>
      </c>
      <c r="G71" s="82">
        <v>200</v>
      </c>
      <c r="H71" s="50">
        <f t="shared" si="37"/>
        <v>60000</v>
      </c>
      <c r="I71" s="50">
        <f t="shared" si="37"/>
        <v>0</v>
      </c>
      <c r="J71" s="50">
        <f t="shared" si="37"/>
        <v>0</v>
      </c>
      <c r="K71" s="50">
        <f t="shared" si="37"/>
        <v>0</v>
      </c>
      <c r="L71" s="50">
        <f t="shared" si="37"/>
        <v>0</v>
      </c>
      <c r="M71" s="46">
        <f t="shared" si="37"/>
        <v>0</v>
      </c>
    </row>
    <row r="72" spans="1:13" ht="66" customHeight="1" x14ac:dyDescent="0.2">
      <c r="A72" s="10"/>
      <c r="B72" s="31" t="s">
        <v>77</v>
      </c>
      <c r="C72" s="17" t="s">
        <v>17</v>
      </c>
      <c r="D72" s="16" t="s">
        <v>14</v>
      </c>
      <c r="E72" s="16" t="s">
        <v>12</v>
      </c>
      <c r="F72" s="18" t="s">
        <v>104</v>
      </c>
      <c r="G72" s="82">
        <v>240</v>
      </c>
      <c r="H72" s="50">
        <v>60000</v>
      </c>
      <c r="I72" s="51">
        <v>0</v>
      </c>
      <c r="J72" s="61">
        <v>0</v>
      </c>
      <c r="K72" s="61">
        <v>0</v>
      </c>
      <c r="L72" s="61">
        <v>0</v>
      </c>
      <c r="M72" s="47">
        <v>0</v>
      </c>
    </row>
    <row r="73" spans="1:13" ht="31.5" x14ac:dyDescent="0.2">
      <c r="A73" s="10"/>
      <c r="B73" s="11" t="s">
        <v>24</v>
      </c>
      <c r="C73" s="17" t="s">
        <v>17</v>
      </c>
      <c r="D73" s="16" t="s">
        <v>14</v>
      </c>
      <c r="E73" s="16" t="s">
        <v>12</v>
      </c>
      <c r="F73" s="18" t="s">
        <v>79</v>
      </c>
      <c r="G73" s="82"/>
      <c r="H73" s="50">
        <f>H74</f>
        <v>2770000</v>
      </c>
      <c r="I73" s="50">
        <f t="shared" ref="I73:M73" si="38">I74</f>
        <v>0</v>
      </c>
      <c r="J73" s="50">
        <f t="shared" si="38"/>
        <v>2800000</v>
      </c>
      <c r="K73" s="50">
        <f t="shared" si="38"/>
        <v>0</v>
      </c>
      <c r="L73" s="50">
        <f t="shared" si="38"/>
        <v>3000000</v>
      </c>
      <c r="M73" s="46">
        <f t="shared" si="38"/>
        <v>0</v>
      </c>
    </row>
    <row r="74" spans="1:13" ht="47.25" x14ac:dyDescent="0.2">
      <c r="A74" s="10"/>
      <c r="B74" s="31" t="s">
        <v>76</v>
      </c>
      <c r="C74" s="17" t="s">
        <v>17</v>
      </c>
      <c r="D74" s="16" t="s">
        <v>14</v>
      </c>
      <c r="E74" s="16" t="s">
        <v>12</v>
      </c>
      <c r="F74" s="18" t="s">
        <v>79</v>
      </c>
      <c r="G74" s="82">
        <v>200</v>
      </c>
      <c r="H74" s="12">
        <f>H75</f>
        <v>2770000</v>
      </c>
      <c r="I74" s="12">
        <f t="shared" ref="I74:M74" si="39">I75</f>
        <v>0</v>
      </c>
      <c r="J74" s="12">
        <f t="shared" si="39"/>
        <v>2800000</v>
      </c>
      <c r="K74" s="12">
        <f t="shared" si="39"/>
        <v>0</v>
      </c>
      <c r="L74" s="12">
        <f t="shared" si="39"/>
        <v>3000000</v>
      </c>
      <c r="M74" s="14">
        <f t="shared" si="39"/>
        <v>0</v>
      </c>
    </row>
    <row r="75" spans="1:13" ht="63" x14ac:dyDescent="0.2">
      <c r="A75" s="10"/>
      <c r="B75" s="31" t="s">
        <v>77</v>
      </c>
      <c r="C75" s="17" t="s">
        <v>17</v>
      </c>
      <c r="D75" s="16" t="s">
        <v>14</v>
      </c>
      <c r="E75" s="16" t="s">
        <v>12</v>
      </c>
      <c r="F75" s="18" t="s">
        <v>79</v>
      </c>
      <c r="G75" s="82">
        <v>240</v>
      </c>
      <c r="H75" s="12">
        <v>2770000</v>
      </c>
      <c r="I75" s="13">
        <v>0</v>
      </c>
      <c r="J75" s="48">
        <v>2800000</v>
      </c>
      <c r="K75" s="48">
        <v>0</v>
      </c>
      <c r="L75" s="48">
        <v>3000000</v>
      </c>
      <c r="M75" s="48">
        <v>0</v>
      </c>
    </row>
    <row r="76" spans="1:13" ht="31.5" x14ac:dyDescent="0.2">
      <c r="A76" s="10"/>
      <c r="B76" s="32" t="s">
        <v>25</v>
      </c>
      <c r="C76" s="17" t="s">
        <v>17</v>
      </c>
      <c r="D76" s="16" t="s">
        <v>14</v>
      </c>
      <c r="E76" s="16" t="s">
        <v>12</v>
      </c>
      <c r="F76" s="18" t="s">
        <v>80</v>
      </c>
      <c r="G76" s="82"/>
      <c r="H76" s="12">
        <f>H78</f>
        <v>2690528.72</v>
      </c>
      <c r="I76" s="12">
        <f t="shared" ref="I76:M76" si="40">I78</f>
        <v>0</v>
      </c>
      <c r="J76" s="12">
        <f>J78</f>
        <v>2130028.54</v>
      </c>
      <c r="K76" s="12">
        <f t="shared" si="40"/>
        <v>0</v>
      </c>
      <c r="L76" s="12">
        <f t="shared" si="40"/>
        <v>2330028.54</v>
      </c>
      <c r="M76" s="14">
        <f t="shared" si="40"/>
        <v>0</v>
      </c>
    </row>
    <row r="77" spans="1:13" ht="47.25" x14ac:dyDescent="0.2">
      <c r="A77" s="10"/>
      <c r="B77" s="31" t="s">
        <v>76</v>
      </c>
      <c r="C77" s="17" t="s">
        <v>17</v>
      </c>
      <c r="D77" s="16" t="s">
        <v>14</v>
      </c>
      <c r="E77" s="16" t="s">
        <v>12</v>
      </c>
      <c r="F77" s="18" t="s">
        <v>80</v>
      </c>
      <c r="G77" s="82">
        <v>200</v>
      </c>
      <c r="H77" s="12">
        <f>H78</f>
        <v>2690528.72</v>
      </c>
      <c r="I77" s="12">
        <f t="shared" ref="I77:M77" si="41">I78</f>
        <v>0</v>
      </c>
      <c r="J77" s="12">
        <f>J78</f>
        <v>2130028.54</v>
      </c>
      <c r="K77" s="12">
        <f t="shared" si="41"/>
        <v>0</v>
      </c>
      <c r="L77" s="12">
        <f>L78</f>
        <v>2330028.54</v>
      </c>
      <c r="M77" s="14">
        <f t="shared" si="41"/>
        <v>0</v>
      </c>
    </row>
    <row r="78" spans="1:13" ht="67.5" customHeight="1" x14ac:dyDescent="0.2">
      <c r="A78" s="10"/>
      <c r="B78" s="31" t="s">
        <v>77</v>
      </c>
      <c r="C78" s="17" t="s">
        <v>17</v>
      </c>
      <c r="D78" s="16" t="s">
        <v>14</v>
      </c>
      <c r="E78" s="16" t="s">
        <v>12</v>
      </c>
      <c r="F78" s="18" t="s">
        <v>80</v>
      </c>
      <c r="G78" s="82">
        <v>240</v>
      </c>
      <c r="H78" s="12">
        <f>2330028.54+100000+300000-40000+500.18</f>
        <v>2690528.72</v>
      </c>
      <c r="I78" s="13">
        <v>0</v>
      </c>
      <c r="J78" s="48">
        <v>2130028.54</v>
      </c>
      <c r="K78" s="48">
        <v>0</v>
      </c>
      <c r="L78" s="48">
        <v>2330028.54</v>
      </c>
      <c r="M78" s="48">
        <v>0</v>
      </c>
    </row>
    <row r="79" spans="1:13" ht="140.25" customHeight="1" x14ac:dyDescent="0.2">
      <c r="A79" s="23" t="s">
        <v>57</v>
      </c>
      <c r="B79" s="20" t="s">
        <v>134</v>
      </c>
      <c r="C79" s="25" t="s">
        <v>17</v>
      </c>
      <c r="D79" s="29" t="s">
        <v>26</v>
      </c>
      <c r="E79" s="29" t="s">
        <v>10</v>
      </c>
      <c r="F79" s="30" t="s">
        <v>10</v>
      </c>
      <c r="G79" s="26" t="s">
        <v>11</v>
      </c>
      <c r="H79" s="27">
        <f>H80</f>
        <v>146340</v>
      </c>
      <c r="I79" s="27">
        <f t="shared" ref="I79:M79" si="42">I80</f>
        <v>0</v>
      </c>
      <c r="J79" s="27">
        <f t="shared" si="42"/>
        <v>0</v>
      </c>
      <c r="K79" s="27">
        <f t="shared" si="42"/>
        <v>0</v>
      </c>
      <c r="L79" s="27">
        <f t="shared" si="42"/>
        <v>0</v>
      </c>
      <c r="M79" s="28">
        <f t="shared" si="42"/>
        <v>0</v>
      </c>
    </row>
    <row r="80" spans="1:13" ht="49.5" customHeight="1" x14ac:dyDescent="0.2">
      <c r="A80" s="10"/>
      <c r="B80" s="11" t="s">
        <v>38</v>
      </c>
      <c r="C80" s="17" t="s">
        <v>17</v>
      </c>
      <c r="D80" s="16" t="s">
        <v>26</v>
      </c>
      <c r="E80" s="16" t="s">
        <v>8</v>
      </c>
      <c r="F80" s="18" t="s">
        <v>10</v>
      </c>
      <c r="G80" s="82"/>
      <c r="H80" s="79">
        <f t="shared" ref="H80:H81" si="43">H81</f>
        <v>146340</v>
      </c>
      <c r="I80" s="79">
        <f t="shared" ref="I80:I81" si="44">I81</f>
        <v>0</v>
      </c>
      <c r="J80" s="79">
        <f t="shared" ref="J80:J81" si="45">J81</f>
        <v>0</v>
      </c>
      <c r="K80" s="79">
        <f t="shared" ref="K80:K81" si="46">K81</f>
        <v>0</v>
      </c>
      <c r="L80" s="79">
        <f t="shared" ref="L80:L81" si="47">L81</f>
        <v>0</v>
      </c>
      <c r="M80" s="80">
        <f t="shared" ref="M80:M81" si="48">M81</f>
        <v>0</v>
      </c>
    </row>
    <row r="81" spans="1:13" ht="38.25" customHeight="1" x14ac:dyDescent="0.2">
      <c r="A81" s="10"/>
      <c r="B81" s="11" t="s">
        <v>70</v>
      </c>
      <c r="C81" s="17" t="s">
        <v>17</v>
      </c>
      <c r="D81" s="16" t="s">
        <v>26</v>
      </c>
      <c r="E81" s="16" t="s">
        <v>8</v>
      </c>
      <c r="F81" s="18" t="s">
        <v>8</v>
      </c>
      <c r="G81" s="82" t="s">
        <v>11</v>
      </c>
      <c r="H81" s="79">
        <f t="shared" si="43"/>
        <v>146340</v>
      </c>
      <c r="I81" s="79">
        <f t="shared" si="44"/>
        <v>0</v>
      </c>
      <c r="J81" s="79">
        <f t="shared" si="45"/>
        <v>0</v>
      </c>
      <c r="K81" s="79">
        <f t="shared" si="46"/>
        <v>0</v>
      </c>
      <c r="L81" s="79">
        <f t="shared" si="47"/>
        <v>0</v>
      </c>
      <c r="M81" s="80">
        <f t="shared" si="48"/>
        <v>0</v>
      </c>
    </row>
    <row r="82" spans="1:13" ht="39.75" customHeight="1" x14ac:dyDescent="0.2">
      <c r="A82" s="10" t="s">
        <v>11</v>
      </c>
      <c r="B82" s="31" t="s">
        <v>64</v>
      </c>
      <c r="C82" s="17" t="s">
        <v>17</v>
      </c>
      <c r="D82" s="16" t="s">
        <v>26</v>
      </c>
      <c r="E82" s="16" t="s">
        <v>8</v>
      </c>
      <c r="F82" s="18" t="s">
        <v>8</v>
      </c>
      <c r="G82" s="82">
        <v>240</v>
      </c>
      <c r="H82" s="12">
        <f>400000-53660-200000</f>
        <v>146340</v>
      </c>
      <c r="I82" s="13">
        <v>0</v>
      </c>
      <c r="J82" s="48">
        <v>0</v>
      </c>
      <c r="K82" s="48">
        <v>0</v>
      </c>
      <c r="L82" s="48">
        <v>0</v>
      </c>
      <c r="M82" s="48">
        <v>0</v>
      </c>
    </row>
    <row r="83" spans="1:13" ht="126" x14ac:dyDescent="0.2">
      <c r="A83" s="23" t="s">
        <v>58</v>
      </c>
      <c r="B83" s="20" t="s">
        <v>121</v>
      </c>
      <c r="C83" s="25" t="s">
        <v>17</v>
      </c>
      <c r="D83" s="29" t="s">
        <v>18</v>
      </c>
      <c r="E83" s="29" t="s">
        <v>10</v>
      </c>
      <c r="F83" s="30" t="s">
        <v>78</v>
      </c>
      <c r="G83" s="26"/>
      <c r="H83" s="27">
        <f>H84+H91+H95</f>
        <v>5170241.84</v>
      </c>
      <c r="I83" s="27">
        <f t="shared" ref="I83:L83" si="49">I84+I91+I95</f>
        <v>0</v>
      </c>
      <c r="J83" s="27">
        <f t="shared" si="49"/>
        <v>3084614.25</v>
      </c>
      <c r="K83" s="27">
        <f t="shared" si="49"/>
        <v>0</v>
      </c>
      <c r="L83" s="27">
        <f t="shared" si="49"/>
        <v>3700694.41</v>
      </c>
      <c r="M83" s="28">
        <f t="shared" ref="M83" si="50">M84+M91+M95</f>
        <v>0</v>
      </c>
    </row>
    <row r="84" spans="1:13" ht="39.75" customHeight="1" x14ac:dyDescent="0.2">
      <c r="A84" s="10"/>
      <c r="B84" s="11" t="s">
        <v>39</v>
      </c>
      <c r="C84" s="17" t="s">
        <v>17</v>
      </c>
      <c r="D84" s="16" t="s">
        <v>18</v>
      </c>
      <c r="E84" s="16" t="s">
        <v>8</v>
      </c>
      <c r="F84" s="18" t="s">
        <v>78</v>
      </c>
      <c r="G84" s="82"/>
      <c r="H84" s="12">
        <f>H85+H88</f>
        <v>4082581.84</v>
      </c>
      <c r="I84" s="12">
        <f t="shared" ref="I84:M84" si="51">I85+I88</f>
        <v>0</v>
      </c>
      <c r="J84" s="12">
        <f t="shared" si="51"/>
        <v>2080614.25</v>
      </c>
      <c r="K84" s="12">
        <f t="shared" si="51"/>
        <v>0</v>
      </c>
      <c r="L84" s="12">
        <f t="shared" si="51"/>
        <v>2316694.41</v>
      </c>
      <c r="M84" s="14">
        <f t="shared" si="51"/>
        <v>0</v>
      </c>
    </row>
    <row r="85" spans="1:13" ht="102" customHeight="1" x14ac:dyDescent="0.2">
      <c r="A85" s="10" t="s">
        <v>59</v>
      </c>
      <c r="B85" s="11" t="s">
        <v>40</v>
      </c>
      <c r="C85" s="17" t="s">
        <v>17</v>
      </c>
      <c r="D85" s="16" t="s">
        <v>18</v>
      </c>
      <c r="E85" s="16" t="s">
        <v>8</v>
      </c>
      <c r="F85" s="18" t="s">
        <v>81</v>
      </c>
      <c r="G85" s="82" t="s">
        <v>11</v>
      </c>
      <c r="H85" s="12">
        <f>H87</f>
        <v>402835.86</v>
      </c>
      <c r="I85" s="12">
        <f t="shared" ref="I85:M85" si="52">I87</f>
        <v>0</v>
      </c>
      <c r="J85" s="12">
        <f t="shared" si="52"/>
        <v>0</v>
      </c>
      <c r="K85" s="12">
        <f t="shared" si="52"/>
        <v>0</v>
      </c>
      <c r="L85" s="12">
        <f t="shared" si="52"/>
        <v>0</v>
      </c>
      <c r="M85" s="14">
        <f t="shared" si="52"/>
        <v>0</v>
      </c>
    </row>
    <row r="86" spans="1:13" ht="54.75" customHeight="1" x14ac:dyDescent="0.2">
      <c r="A86" s="10"/>
      <c r="B86" s="31" t="s">
        <v>76</v>
      </c>
      <c r="C86" s="17" t="s">
        <v>17</v>
      </c>
      <c r="D86" s="16" t="s">
        <v>18</v>
      </c>
      <c r="E86" s="16" t="s">
        <v>8</v>
      </c>
      <c r="F86" s="18" t="s">
        <v>81</v>
      </c>
      <c r="G86" s="82">
        <v>200</v>
      </c>
      <c r="H86" s="12">
        <f>H87</f>
        <v>402835.86</v>
      </c>
      <c r="I86" s="12">
        <f t="shared" ref="I86:M86" si="53">I87</f>
        <v>0</v>
      </c>
      <c r="J86" s="12">
        <f t="shared" si="53"/>
        <v>0</v>
      </c>
      <c r="K86" s="12">
        <f t="shared" si="53"/>
        <v>0</v>
      </c>
      <c r="L86" s="12">
        <f t="shared" si="53"/>
        <v>0</v>
      </c>
      <c r="M86" s="14">
        <f t="shared" si="53"/>
        <v>0</v>
      </c>
    </row>
    <row r="87" spans="1:13" ht="78" customHeight="1" x14ac:dyDescent="0.2">
      <c r="A87" s="10" t="s">
        <v>11</v>
      </c>
      <c r="B87" s="31" t="s">
        <v>77</v>
      </c>
      <c r="C87" s="17" t="s">
        <v>17</v>
      </c>
      <c r="D87" s="16" t="s">
        <v>18</v>
      </c>
      <c r="E87" s="16" t="s">
        <v>8</v>
      </c>
      <c r="F87" s="18" t="s">
        <v>81</v>
      </c>
      <c r="G87" s="82">
        <v>240</v>
      </c>
      <c r="H87" s="12">
        <v>402835.86</v>
      </c>
      <c r="I87" s="13">
        <v>0</v>
      </c>
      <c r="J87" s="48">
        <v>0</v>
      </c>
      <c r="K87" s="48">
        <v>0</v>
      </c>
      <c r="L87" s="48">
        <v>0</v>
      </c>
      <c r="M87" s="48">
        <v>0</v>
      </c>
    </row>
    <row r="88" spans="1:13" ht="100.5" customHeight="1" x14ac:dyDescent="0.2">
      <c r="A88" s="10"/>
      <c r="B88" s="11" t="s">
        <v>40</v>
      </c>
      <c r="C88" s="17" t="s">
        <v>17</v>
      </c>
      <c r="D88" s="16" t="s">
        <v>18</v>
      </c>
      <c r="E88" s="16" t="s">
        <v>8</v>
      </c>
      <c r="F88" s="18" t="s">
        <v>79</v>
      </c>
      <c r="G88" s="82"/>
      <c r="H88" s="12">
        <f>H89</f>
        <v>3679745.98</v>
      </c>
      <c r="I88" s="12">
        <f t="shared" ref="I88:M88" si="54">I89</f>
        <v>0</v>
      </c>
      <c r="J88" s="12">
        <f t="shared" si="54"/>
        <v>2080614.25</v>
      </c>
      <c r="K88" s="12">
        <f t="shared" si="54"/>
        <v>0</v>
      </c>
      <c r="L88" s="12">
        <f t="shared" si="54"/>
        <v>2316694.41</v>
      </c>
      <c r="M88" s="14">
        <f t="shared" si="54"/>
        <v>0</v>
      </c>
    </row>
    <row r="89" spans="1:13" ht="65.25" customHeight="1" x14ac:dyDescent="0.2">
      <c r="A89" s="10"/>
      <c r="B89" s="31" t="s">
        <v>76</v>
      </c>
      <c r="C89" s="17" t="s">
        <v>17</v>
      </c>
      <c r="D89" s="16" t="s">
        <v>18</v>
      </c>
      <c r="E89" s="16" t="s">
        <v>8</v>
      </c>
      <c r="F89" s="18" t="s">
        <v>79</v>
      </c>
      <c r="G89" s="82">
        <v>200</v>
      </c>
      <c r="H89" s="12">
        <f>H90</f>
        <v>3679745.98</v>
      </c>
      <c r="I89" s="12">
        <f t="shared" ref="I89" si="55">I90</f>
        <v>0</v>
      </c>
      <c r="J89" s="12">
        <f t="shared" ref="J89" si="56">J90</f>
        <v>2080614.25</v>
      </c>
      <c r="K89" s="12">
        <f t="shared" ref="K89" si="57">K90</f>
        <v>0</v>
      </c>
      <c r="L89" s="12">
        <f t="shared" ref="L89" si="58">L90</f>
        <v>2316694.41</v>
      </c>
      <c r="M89" s="14">
        <f t="shared" ref="M89" si="59">M90</f>
        <v>0</v>
      </c>
    </row>
    <row r="90" spans="1:13" ht="65.25" customHeight="1" x14ac:dyDescent="0.2">
      <c r="A90" s="10"/>
      <c r="B90" s="31" t="s">
        <v>77</v>
      </c>
      <c r="C90" s="17" t="s">
        <v>17</v>
      </c>
      <c r="D90" s="16" t="s">
        <v>18</v>
      </c>
      <c r="E90" s="16" t="s">
        <v>8</v>
      </c>
      <c r="F90" s="18" t="s">
        <v>79</v>
      </c>
      <c r="G90" s="82">
        <v>240</v>
      </c>
      <c r="H90" s="12">
        <v>3679745.98</v>
      </c>
      <c r="I90" s="13">
        <v>0</v>
      </c>
      <c r="J90" s="48">
        <f>2080000+614.25</f>
        <v>2080614.25</v>
      </c>
      <c r="K90" s="48">
        <v>0</v>
      </c>
      <c r="L90" s="48">
        <v>2316694.41</v>
      </c>
      <c r="M90" s="48">
        <v>0</v>
      </c>
    </row>
    <row r="91" spans="1:13" ht="53.25" customHeight="1" x14ac:dyDescent="0.2">
      <c r="A91" s="10"/>
      <c r="B91" s="11" t="s">
        <v>72</v>
      </c>
      <c r="C91" s="17" t="s">
        <v>17</v>
      </c>
      <c r="D91" s="16" t="s">
        <v>18</v>
      </c>
      <c r="E91" s="16" t="s">
        <v>12</v>
      </c>
      <c r="F91" s="18" t="s">
        <v>78</v>
      </c>
      <c r="G91" s="82"/>
      <c r="H91" s="12">
        <f>H92</f>
        <v>294804.24</v>
      </c>
      <c r="I91" s="12">
        <f t="shared" ref="I91:M92" si="60">I92</f>
        <v>0</v>
      </c>
      <c r="J91" s="14">
        <f t="shared" si="60"/>
        <v>304000</v>
      </c>
      <c r="K91" s="14">
        <f t="shared" si="60"/>
        <v>0</v>
      </c>
      <c r="L91" s="14">
        <f t="shared" si="60"/>
        <v>384000</v>
      </c>
      <c r="M91" s="14">
        <f t="shared" si="60"/>
        <v>0</v>
      </c>
    </row>
    <row r="92" spans="1:13" ht="78.75" x14ac:dyDescent="0.2">
      <c r="A92" s="10"/>
      <c r="B92" s="11" t="s">
        <v>41</v>
      </c>
      <c r="C92" s="17" t="s">
        <v>17</v>
      </c>
      <c r="D92" s="16" t="s">
        <v>18</v>
      </c>
      <c r="E92" s="16" t="s">
        <v>12</v>
      </c>
      <c r="F92" s="18" t="s">
        <v>79</v>
      </c>
      <c r="G92" s="82" t="s">
        <v>11</v>
      </c>
      <c r="H92" s="12">
        <f t="shared" ref="H92:H93" si="61">H93</f>
        <v>294804.24</v>
      </c>
      <c r="I92" s="12">
        <f t="shared" ref="I92:I93" si="62">I93</f>
        <v>0</v>
      </c>
      <c r="J92" s="14">
        <f t="shared" si="60"/>
        <v>304000</v>
      </c>
      <c r="K92" s="14">
        <f t="shared" si="60"/>
        <v>0</v>
      </c>
      <c r="L92" s="14">
        <f t="shared" si="60"/>
        <v>384000</v>
      </c>
      <c r="M92" s="14">
        <f t="shared" si="60"/>
        <v>0</v>
      </c>
    </row>
    <row r="93" spans="1:13" ht="47.25" x14ac:dyDescent="0.2">
      <c r="A93" s="10"/>
      <c r="B93" s="31" t="s">
        <v>76</v>
      </c>
      <c r="C93" s="17" t="s">
        <v>17</v>
      </c>
      <c r="D93" s="16" t="s">
        <v>18</v>
      </c>
      <c r="E93" s="16" t="s">
        <v>12</v>
      </c>
      <c r="F93" s="18" t="s">
        <v>79</v>
      </c>
      <c r="G93" s="82">
        <v>200</v>
      </c>
      <c r="H93" s="12">
        <f t="shared" si="61"/>
        <v>294804.24</v>
      </c>
      <c r="I93" s="12">
        <f t="shared" si="62"/>
        <v>0</v>
      </c>
      <c r="J93" s="14">
        <f t="shared" ref="J93:M93" si="63">J94</f>
        <v>304000</v>
      </c>
      <c r="K93" s="14">
        <f t="shared" si="63"/>
        <v>0</v>
      </c>
      <c r="L93" s="14">
        <f t="shared" si="63"/>
        <v>384000</v>
      </c>
      <c r="M93" s="14">
        <f t="shared" si="63"/>
        <v>0</v>
      </c>
    </row>
    <row r="94" spans="1:13" ht="63" x14ac:dyDescent="0.2">
      <c r="A94" s="10" t="s">
        <v>11</v>
      </c>
      <c r="B94" s="31" t="s">
        <v>77</v>
      </c>
      <c r="C94" s="17" t="s">
        <v>17</v>
      </c>
      <c r="D94" s="16" t="s">
        <v>18</v>
      </c>
      <c r="E94" s="16" t="s">
        <v>12</v>
      </c>
      <c r="F94" s="18" t="s">
        <v>79</v>
      </c>
      <c r="G94" s="82">
        <v>240</v>
      </c>
      <c r="H94" s="12">
        <f>384000-100000+10804.24</f>
        <v>294804.24</v>
      </c>
      <c r="I94" s="13">
        <v>0</v>
      </c>
      <c r="J94" s="48">
        <v>304000</v>
      </c>
      <c r="K94" s="48">
        <v>0</v>
      </c>
      <c r="L94" s="48">
        <v>384000</v>
      </c>
      <c r="M94" s="48">
        <v>0</v>
      </c>
    </row>
    <row r="95" spans="1:13" ht="42.75" customHeight="1" x14ac:dyDescent="0.2">
      <c r="A95" s="10"/>
      <c r="B95" s="11" t="s">
        <v>42</v>
      </c>
      <c r="C95" s="17" t="s">
        <v>17</v>
      </c>
      <c r="D95" s="16" t="s">
        <v>18</v>
      </c>
      <c r="E95" s="16" t="s">
        <v>13</v>
      </c>
      <c r="F95" s="18" t="s">
        <v>78</v>
      </c>
      <c r="G95" s="82"/>
      <c r="H95" s="12">
        <f>H99+H102+H96</f>
        <v>792855.76</v>
      </c>
      <c r="I95" s="12">
        <f t="shared" ref="I95:M95" si="64">I99</f>
        <v>0</v>
      </c>
      <c r="J95" s="12">
        <f t="shared" si="64"/>
        <v>700000</v>
      </c>
      <c r="K95" s="12">
        <f t="shared" si="64"/>
        <v>0</v>
      </c>
      <c r="L95" s="12">
        <f t="shared" si="64"/>
        <v>1000000</v>
      </c>
      <c r="M95" s="14">
        <f t="shared" si="64"/>
        <v>0</v>
      </c>
    </row>
    <row r="96" spans="1:13" ht="70.5" hidden="1" customHeight="1" x14ac:dyDescent="0.2">
      <c r="A96" s="10" t="s">
        <v>60</v>
      </c>
      <c r="B96" s="31" t="s">
        <v>105</v>
      </c>
      <c r="C96" s="17" t="s">
        <v>17</v>
      </c>
      <c r="D96" s="16" t="s">
        <v>18</v>
      </c>
      <c r="E96" s="16" t="s">
        <v>13</v>
      </c>
      <c r="F96" s="18" t="s">
        <v>104</v>
      </c>
      <c r="G96" s="82"/>
      <c r="H96" s="12">
        <f>H97</f>
        <v>0</v>
      </c>
      <c r="I96" s="12">
        <f t="shared" ref="I96:M96" si="65">I97</f>
        <v>0</v>
      </c>
      <c r="J96" s="12">
        <f t="shared" si="65"/>
        <v>0</v>
      </c>
      <c r="K96" s="12">
        <f t="shared" si="65"/>
        <v>0</v>
      </c>
      <c r="L96" s="12">
        <f t="shared" si="65"/>
        <v>0</v>
      </c>
      <c r="M96" s="14">
        <f t="shared" si="65"/>
        <v>0</v>
      </c>
    </row>
    <row r="97" spans="1:13" ht="0.75" hidden="1" customHeight="1" x14ac:dyDescent="0.2">
      <c r="A97" s="10"/>
      <c r="B97" s="31" t="s">
        <v>98</v>
      </c>
      <c r="C97" s="17" t="s">
        <v>17</v>
      </c>
      <c r="D97" s="16" t="s">
        <v>18</v>
      </c>
      <c r="E97" s="16" t="s">
        <v>13</v>
      </c>
      <c r="F97" s="18" t="s">
        <v>104</v>
      </c>
      <c r="G97" s="82">
        <v>400</v>
      </c>
      <c r="H97" s="12">
        <f>H98</f>
        <v>0</v>
      </c>
      <c r="I97" s="12">
        <f t="shared" ref="I97" si="66">I98</f>
        <v>0</v>
      </c>
      <c r="J97" s="12">
        <f t="shared" ref="J97" si="67">J98</f>
        <v>0</v>
      </c>
      <c r="K97" s="12">
        <f t="shared" ref="K97" si="68">K98</f>
        <v>0</v>
      </c>
      <c r="L97" s="12">
        <f t="shared" ref="L97" si="69">L98</f>
        <v>0</v>
      </c>
      <c r="M97" s="14">
        <f t="shared" ref="M97" si="70">M98</f>
        <v>0</v>
      </c>
    </row>
    <row r="98" spans="1:13" ht="73.5" hidden="1" customHeight="1" x14ac:dyDescent="0.2">
      <c r="A98" s="10"/>
      <c r="B98" s="31" t="s">
        <v>99</v>
      </c>
      <c r="C98" s="17" t="s">
        <v>17</v>
      </c>
      <c r="D98" s="16" t="s">
        <v>18</v>
      </c>
      <c r="E98" s="16" t="s">
        <v>13</v>
      </c>
      <c r="F98" s="18" t="s">
        <v>104</v>
      </c>
      <c r="G98" s="82">
        <v>410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4">
        <v>0</v>
      </c>
    </row>
    <row r="99" spans="1:13" ht="78.75" x14ac:dyDescent="0.2">
      <c r="A99" s="10"/>
      <c r="B99" s="11" t="s">
        <v>43</v>
      </c>
      <c r="C99" s="17" t="s">
        <v>17</v>
      </c>
      <c r="D99" s="16" t="s">
        <v>18</v>
      </c>
      <c r="E99" s="16" t="s">
        <v>13</v>
      </c>
      <c r="F99" s="18" t="s">
        <v>79</v>
      </c>
      <c r="G99" s="82" t="s">
        <v>11</v>
      </c>
      <c r="H99" s="12">
        <f t="shared" ref="H99:H100" si="71">H100</f>
        <v>792855.76</v>
      </c>
      <c r="I99" s="12">
        <f t="shared" ref="I99:I100" si="72">I100</f>
        <v>0</v>
      </c>
      <c r="J99" s="12">
        <f t="shared" ref="J99" si="73">J100</f>
        <v>700000</v>
      </c>
      <c r="K99" s="12">
        <f t="shared" ref="K99:K100" si="74">K100</f>
        <v>0</v>
      </c>
      <c r="L99" s="12">
        <f t="shared" ref="L99" si="75">L100</f>
        <v>1000000</v>
      </c>
      <c r="M99" s="14">
        <f t="shared" ref="M99:M100" si="76">M100</f>
        <v>0</v>
      </c>
    </row>
    <row r="100" spans="1:13" ht="47.25" x14ac:dyDescent="0.2">
      <c r="A100" s="10"/>
      <c r="B100" s="31" t="s">
        <v>76</v>
      </c>
      <c r="C100" s="17" t="s">
        <v>17</v>
      </c>
      <c r="D100" s="16" t="s">
        <v>18</v>
      </c>
      <c r="E100" s="16" t="s">
        <v>13</v>
      </c>
      <c r="F100" s="18" t="s">
        <v>79</v>
      </c>
      <c r="G100" s="82">
        <v>200</v>
      </c>
      <c r="H100" s="12">
        <f t="shared" si="71"/>
        <v>792855.76</v>
      </c>
      <c r="I100" s="12">
        <f t="shared" si="72"/>
        <v>0</v>
      </c>
      <c r="J100" s="12">
        <v>700000</v>
      </c>
      <c r="K100" s="12">
        <f t="shared" si="74"/>
        <v>0</v>
      </c>
      <c r="L100" s="12">
        <v>1000000</v>
      </c>
      <c r="M100" s="14">
        <f t="shared" si="76"/>
        <v>0</v>
      </c>
    </row>
    <row r="101" spans="1:13" ht="68.25" customHeight="1" x14ac:dyDescent="0.2">
      <c r="A101" s="10" t="s">
        <v>11</v>
      </c>
      <c r="B101" s="31" t="s">
        <v>77</v>
      </c>
      <c r="C101" s="17" t="s">
        <v>17</v>
      </c>
      <c r="D101" s="16" t="s">
        <v>18</v>
      </c>
      <c r="E101" s="16" t="s">
        <v>13</v>
      </c>
      <c r="F101" s="18" t="s">
        <v>79</v>
      </c>
      <c r="G101" s="82">
        <v>240</v>
      </c>
      <c r="H101" s="12">
        <f>790000+53660-50804.24</f>
        <v>792855.76</v>
      </c>
      <c r="I101" s="13">
        <v>0</v>
      </c>
      <c r="J101" s="48">
        <v>600000</v>
      </c>
      <c r="K101" s="48">
        <v>0</v>
      </c>
      <c r="L101" s="48">
        <v>600000</v>
      </c>
      <c r="M101" s="48">
        <v>0</v>
      </c>
    </row>
    <row r="102" spans="1:13" ht="64.5" hidden="1" customHeight="1" x14ac:dyDescent="0.2">
      <c r="A102" s="10" t="s">
        <v>11</v>
      </c>
      <c r="B102" s="31" t="s">
        <v>105</v>
      </c>
      <c r="C102" s="17" t="s">
        <v>17</v>
      </c>
      <c r="D102" s="16" t="s">
        <v>18</v>
      </c>
      <c r="E102" s="16" t="s">
        <v>13</v>
      </c>
      <c r="F102" s="18" t="s">
        <v>80</v>
      </c>
      <c r="G102" s="82"/>
      <c r="H102" s="12">
        <f>H103</f>
        <v>0</v>
      </c>
      <c r="I102" s="12">
        <f t="shared" ref="I102:M102" si="77">I103</f>
        <v>0</v>
      </c>
      <c r="J102" s="12">
        <f t="shared" si="77"/>
        <v>0</v>
      </c>
      <c r="K102" s="12">
        <f t="shared" si="77"/>
        <v>0</v>
      </c>
      <c r="L102" s="12">
        <f t="shared" si="77"/>
        <v>0</v>
      </c>
      <c r="M102" s="14">
        <f t="shared" si="77"/>
        <v>0</v>
      </c>
    </row>
    <row r="103" spans="1:13" ht="72" hidden="1" customHeight="1" x14ac:dyDescent="0.2">
      <c r="A103" s="10" t="s">
        <v>11</v>
      </c>
      <c r="B103" s="31" t="s">
        <v>98</v>
      </c>
      <c r="C103" s="17" t="s">
        <v>17</v>
      </c>
      <c r="D103" s="16" t="s">
        <v>18</v>
      </c>
      <c r="E103" s="16" t="s">
        <v>13</v>
      </c>
      <c r="F103" s="18" t="s">
        <v>80</v>
      </c>
      <c r="G103" s="82">
        <v>400</v>
      </c>
      <c r="H103" s="12">
        <f>H104</f>
        <v>0</v>
      </c>
      <c r="I103" s="12">
        <f t="shared" ref="I103" si="78">I104</f>
        <v>0</v>
      </c>
      <c r="J103" s="12">
        <f t="shared" ref="J103" si="79">J104</f>
        <v>0</v>
      </c>
      <c r="K103" s="12">
        <f t="shared" ref="K103" si="80">K104</f>
        <v>0</v>
      </c>
      <c r="L103" s="12">
        <f t="shared" ref="L103" si="81">L104</f>
        <v>0</v>
      </c>
      <c r="M103" s="14">
        <f t="shared" ref="M103" si="82">M104</f>
        <v>0</v>
      </c>
    </row>
    <row r="104" spans="1:13" ht="67.5" hidden="1" customHeight="1" x14ac:dyDescent="0.2">
      <c r="A104" s="10" t="s">
        <v>11</v>
      </c>
      <c r="B104" s="31" t="s">
        <v>99</v>
      </c>
      <c r="C104" s="17" t="s">
        <v>17</v>
      </c>
      <c r="D104" s="16" t="s">
        <v>18</v>
      </c>
      <c r="E104" s="16" t="s">
        <v>13</v>
      </c>
      <c r="F104" s="18" t="s">
        <v>80</v>
      </c>
      <c r="G104" s="82">
        <v>410</v>
      </c>
      <c r="H104" s="12">
        <v>0</v>
      </c>
      <c r="I104" s="13">
        <v>0</v>
      </c>
      <c r="J104" s="45">
        <v>0</v>
      </c>
      <c r="K104" s="45">
        <v>0</v>
      </c>
      <c r="L104" s="45">
        <v>0</v>
      </c>
      <c r="M104" s="48">
        <v>0</v>
      </c>
    </row>
    <row r="105" spans="1:13" ht="110.25" x14ac:dyDescent="0.2">
      <c r="A105" s="23" t="s">
        <v>61</v>
      </c>
      <c r="B105" s="24" t="s">
        <v>94</v>
      </c>
      <c r="C105" s="25" t="s">
        <v>17</v>
      </c>
      <c r="D105" s="29" t="s">
        <v>19</v>
      </c>
      <c r="E105" s="29" t="s">
        <v>10</v>
      </c>
      <c r="F105" s="30" t="s">
        <v>78</v>
      </c>
      <c r="G105" s="26"/>
      <c r="H105" s="27">
        <f>H106</f>
        <v>250000</v>
      </c>
      <c r="I105" s="27">
        <f t="shared" ref="I105:M105" si="83">I106</f>
        <v>0</v>
      </c>
      <c r="J105" s="27">
        <f t="shared" si="83"/>
        <v>250000</v>
      </c>
      <c r="K105" s="27">
        <f t="shared" si="83"/>
        <v>0</v>
      </c>
      <c r="L105" s="27">
        <f t="shared" si="83"/>
        <v>200000</v>
      </c>
      <c r="M105" s="28">
        <f t="shared" si="83"/>
        <v>0</v>
      </c>
    </row>
    <row r="106" spans="1:13" ht="31.5" x14ac:dyDescent="0.2">
      <c r="A106" s="10"/>
      <c r="B106" s="32" t="s">
        <v>44</v>
      </c>
      <c r="C106" s="17" t="s">
        <v>17</v>
      </c>
      <c r="D106" s="16" t="s">
        <v>19</v>
      </c>
      <c r="E106" s="16" t="s">
        <v>8</v>
      </c>
      <c r="F106" s="18" t="s">
        <v>78</v>
      </c>
      <c r="G106" s="82"/>
      <c r="H106" s="12">
        <f>H107+H110</f>
        <v>250000</v>
      </c>
      <c r="I106" s="12">
        <f t="shared" ref="I106:L106" si="84">I107+I110</f>
        <v>0</v>
      </c>
      <c r="J106" s="12">
        <f t="shared" si="84"/>
        <v>250000</v>
      </c>
      <c r="K106" s="12">
        <f t="shared" si="84"/>
        <v>0</v>
      </c>
      <c r="L106" s="12">
        <f t="shared" si="84"/>
        <v>200000</v>
      </c>
      <c r="M106" s="14">
        <f t="shared" ref="M106" si="85">M107+M110</f>
        <v>0</v>
      </c>
    </row>
    <row r="107" spans="1:13" ht="63" x14ac:dyDescent="0.2">
      <c r="A107" s="10"/>
      <c r="B107" s="32" t="s">
        <v>45</v>
      </c>
      <c r="C107" s="17" t="s">
        <v>17</v>
      </c>
      <c r="D107" s="16" t="s">
        <v>19</v>
      </c>
      <c r="E107" s="16" t="s">
        <v>8</v>
      </c>
      <c r="F107" s="18" t="s">
        <v>79</v>
      </c>
      <c r="G107" s="82"/>
      <c r="H107" s="12">
        <f>H108</f>
        <v>200000</v>
      </c>
      <c r="I107" s="12">
        <f t="shared" ref="I107:M108" si="86">I108</f>
        <v>0</v>
      </c>
      <c r="J107" s="12">
        <f t="shared" si="86"/>
        <v>200000</v>
      </c>
      <c r="K107" s="12">
        <f t="shared" si="86"/>
        <v>0</v>
      </c>
      <c r="L107" s="12">
        <f t="shared" si="86"/>
        <v>150000</v>
      </c>
      <c r="M107" s="14">
        <f t="shared" si="86"/>
        <v>0</v>
      </c>
    </row>
    <row r="108" spans="1:13" ht="47.25" x14ac:dyDescent="0.2">
      <c r="A108" s="10"/>
      <c r="B108" s="31" t="s">
        <v>76</v>
      </c>
      <c r="C108" s="17" t="s">
        <v>17</v>
      </c>
      <c r="D108" s="16" t="s">
        <v>19</v>
      </c>
      <c r="E108" s="16" t="s">
        <v>8</v>
      </c>
      <c r="F108" s="18" t="s">
        <v>79</v>
      </c>
      <c r="G108" s="82">
        <v>200</v>
      </c>
      <c r="H108" s="12">
        <f>H109</f>
        <v>200000</v>
      </c>
      <c r="I108" s="12">
        <f t="shared" si="86"/>
        <v>0</v>
      </c>
      <c r="J108" s="12">
        <f t="shared" si="86"/>
        <v>200000</v>
      </c>
      <c r="K108" s="12">
        <f t="shared" si="86"/>
        <v>0</v>
      </c>
      <c r="L108" s="12">
        <f t="shared" si="86"/>
        <v>150000</v>
      </c>
      <c r="M108" s="14">
        <f t="shared" si="86"/>
        <v>0</v>
      </c>
    </row>
    <row r="109" spans="1:13" ht="72" customHeight="1" x14ac:dyDescent="0.2">
      <c r="A109" s="10"/>
      <c r="B109" s="31" t="s">
        <v>77</v>
      </c>
      <c r="C109" s="17" t="s">
        <v>17</v>
      </c>
      <c r="D109" s="16" t="s">
        <v>19</v>
      </c>
      <c r="E109" s="16" t="s">
        <v>8</v>
      </c>
      <c r="F109" s="18" t="s">
        <v>79</v>
      </c>
      <c r="G109" s="82">
        <v>240</v>
      </c>
      <c r="H109" s="12">
        <f>215000-15000</f>
        <v>200000</v>
      </c>
      <c r="I109" s="13">
        <v>0</v>
      </c>
      <c r="J109" s="48">
        <v>200000</v>
      </c>
      <c r="K109" s="48">
        <v>0</v>
      </c>
      <c r="L109" s="48">
        <v>150000</v>
      </c>
      <c r="M109" s="48">
        <v>0</v>
      </c>
    </row>
    <row r="110" spans="1:13" ht="47.25" x14ac:dyDescent="0.2">
      <c r="A110" s="10"/>
      <c r="B110" s="32" t="s">
        <v>46</v>
      </c>
      <c r="C110" s="17" t="s">
        <v>17</v>
      </c>
      <c r="D110" s="16" t="s">
        <v>19</v>
      </c>
      <c r="E110" s="16" t="s">
        <v>8</v>
      </c>
      <c r="F110" s="18" t="s">
        <v>80</v>
      </c>
      <c r="G110" s="82"/>
      <c r="H110" s="12">
        <f>H111</f>
        <v>50000</v>
      </c>
      <c r="I110" s="12">
        <f t="shared" ref="I110:L110" si="87">I111</f>
        <v>0</v>
      </c>
      <c r="J110" s="12">
        <f t="shared" si="87"/>
        <v>50000</v>
      </c>
      <c r="K110" s="12">
        <f t="shared" si="87"/>
        <v>0</v>
      </c>
      <c r="L110" s="12">
        <f t="shared" si="87"/>
        <v>50000</v>
      </c>
      <c r="M110" s="14">
        <f>M111</f>
        <v>0</v>
      </c>
    </row>
    <row r="111" spans="1:13" ht="47.25" x14ac:dyDescent="0.2">
      <c r="A111" s="10"/>
      <c r="B111" s="31" t="s">
        <v>76</v>
      </c>
      <c r="C111" s="17" t="s">
        <v>17</v>
      </c>
      <c r="D111" s="16" t="s">
        <v>19</v>
      </c>
      <c r="E111" s="16" t="s">
        <v>8</v>
      </c>
      <c r="F111" s="18" t="s">
        <v>80</v>
      </c>
      <c r="G111" s="82">
        <v>200</v>
      </c>
      <c r="H111" s="12">
        <f>H112</f>
        <v>50000</v>
      </c>
      <c r="I111" s="12">
        <f t="shared" ref="I111" si="88">I112</f>
        <v>0</v>
      </c>
      <c r="J111" s="12">
        <f t="shared" ref="J111" si="89">J112</f>
        <v>50000</v>
      </c>
      <c r="K111" s="12">
        <f t="shared" ref="K111" si="90">K112</f>
        <v>0</v>
      </c>
      <c r="L111" s="12">
        <f t="shared" ref="L111" si="91">L112</f>
        <v>50000</v>
      </c>
      <c r="M111" s="14">
        <f>M112</f>
        <v>0</v>
      </c>
    </row>
    <row r="112" spans="1:13" ht="70.5" customHeight="1" x14ac:dyDescent="0.2">
      <c r="A112" s="10"/>
      <c r="B112" s="31" t="s">
        <v>77</v>
      </c>
      <c r="C112" s="17" t="s">
        <v>17</v>
      </c>
      <c r="D112" s="16" t="s">
        <v>19</v>
      </c>
      <c r="E112" s="16" t="s">
        <v>8</v>
      </c>
      <c r="F112" s="18" t="s">
        <v>80</v>
      </c>
      <c r="G112" s="82">
        <v>240</v>
      </c>
      <c r="H112" s="12">
        <v>50000</v>
      </c>
      <c r="I112" s="12">
        <v>0</v>
      </c>
      <c r="J112" s="14">
        <v>50000</v>
      </c>
      <c r="K112" s="48">
        <v>0</v>
      </c>
      <c r="L112" s="48">
        <v>50000</v>
      </c>
      <c r="M112" s="48">
        <v>0</v>
      </c>
    </row>
    <row r="113" spans="1:15" ht="110.25" x14ac:dyDescent="0.2">
      <c r="A113" s="23" t="s">
        <v>62</v>
      </c>
      <c r="B113" s="24" t="s">
        <v>95</v>
      </c>
      <c r="C113" s="25" t="s">
        <v>17</v>
      </c>
      <c r="D113" s="29" t="s">
        <v>69</v>
      </c>
      <c r="E113" s="29" t="s">
        <v>10</v>
      </c>
      <c r="F113" s="30" t="s">
        <v>78</v>
      </c>
      <c r="G113" s="26"/>
      <c r="H113" s="27">
        <f>H114</f>
        <v>12144547.969999999</v>
      </c>
      <c r="I113" s="27">
        <f t="shared" ref="I113:M113" si="92">I114</f>
        <v>995163</v>
      </c>
      <c r="J113" s="27">
        <f t="shared" si="92"/>
        <v>10452670.67</v>
      </c>
      <c r="K113" s="27">
        <f t="shared" si="92"/>
        <v>995163</v>
      </c>
      <c r="L113" s="27">
        <f t="shared" si="92"/>
        <v>10463829.76</v>
      </c>
      <c r="M113" s="28">
        <f t="shared" si="92"/>
        <v>995163</v>
      </c>
      <c r="N113" s="58"/>
    </row>
    <row r="114" spans="1:15" ht="51" customHeight="1" x14ac:dyDescent="0.2">
      <c r="A114" s="10"/>
      <c r="B114" s="11" t="s">
        <v>47</v>
      </c>
      <c r="C114" s="17" t="s">
        <v>17</v>
      </c>
      <c r="D114" s="16" t="s">
        <v>69</v>
      </c>
      <c r="E114" s="16" t="s">
        <v>8</v>
      </c>
      <c r="F114" s="18" t="s">
        <v>78</v>
      </c>
      <c r="G114" s="82" t="s">
        <v>11</v>
      </c>
      <c r="H114" s="50">
        <f>H115+H120+H127+H133+H136+H143+H148+H151</f>
        <v>12144547.969999999</v>
      </c>
      <c r="I114" s="50">
        <f t="shared" ref="I114:M114" si="93">I115+I120+I127+I133+I136+I143+I148+I151</f>
        <v>995163</v>
      </c>
      <c r="J114" s="50">
        <f t="shared" si="93"/>
        <v>10452670.67</v>
      </c>
      <c r="K114" s="50">
        <f t="shared" si="93"/>
        <v>995163</v>
      </c>
      <c r="L114" s="50">
        <f t="shared" si="93"/>
        <v>10463829.76</v>
      </c>
      <c r="M114" s="50">
        <f t="shared" si="93"/>
        <v>995163</v>
      </c>
    </row>
    <row r="115" spans="1:15" ht="63" x14ac:dyDescent="0.2">
      <c r="A115" s="10"/>
      <c r="B115" s="11" t="s">
        <v>63</v>
      </c>
      <c r="C115" s="17" t="s">
        <v>17</v>
      </c>
      <c r="D115" s="16" t="s">
        <v>69</v>
      </c>
      <c r="E115" s="16" t="s">
        <v>8</v>
      </c>
      <c r="F115" s="18" t="s">
        <v>82</v>
      </c>
      <c r="G115" s="82" t="s">
        <v>11</v>
      </c>
      <c r="H115" s="50">
        <f>H116+H118</f>
        <v>5310795.76</v>
      </c>
      <c r="I115" s="50">
        <f t="shared" ref="I115:L115" si="94">I116+I118</f>
        <v>0</v>
      </c>
      <c r="J115" s="50">
        <f t="shared" si="94"/>
        <v>4633636.62</v>
      </c>
      <c r="K115" s="50">
        <f t="shared" si="94"/>
        <v>0</v>
      </c>
      <c r="L115" s="50">
        <f t="shared" si="94"/>
        <v>4633636.62</v>
      </c>
      <c r="M115" s="46">
        <f t="shared" ref="M115" si="95">M116+M118</f>
        <v>0</v>
      </c>
      <c r="N115" s="58"/>
    </row>
    <row r="116" spans="1:15" ht="141.75" x14ac:dyDescent="0.2">
      <c r="A116" s="10" t="s">
        <v>11</v>
      </c>
      <c r="B116" s="49" t="s">
        <v>83</v>
      </c>
      <c r="C116" s="17" t="s">
        <v>17</v>
      </c>
      <c r="D116" s="16" t="s">
        <v>69</v>
      </c>
      <c r="E116" s="16" t="s">
        <v>8</v>
      </c>
      <c r="F116" s="18" t="s">
        <v>82</v>
      </c>
      <c r="G116" s="82">
        <v>100</v>
      </c>
      <c r="H116" s="50">
        <f>H117</f>
        <v>5135795.76</v>
      </c>
      <c r="I116" s="50">
        <f t="shared" ref="I116:M116" si="96">I117</f>
        <v>0</v>
      </c>
      <c r="J116" s="50">
        <f t="shared" si="96"/>
        <v>4633636.62</v>
      </c>
      <c r="K116" s="50">
        <f t="shared" si="96"/>
        <v>0</v>
      </c>
      <c r="L116" s="50">
        <f t="shared" si="96"/>
        <v>4633636.62</v>
      </c>
      <c r="M116" s="46">
        <f t="shared" si="96"/>
        <v>0</v>
      </c>
      <c r="O116" s="58"/>
    </row>
    <row r="117" spans="1:15" ht="45" x14ac:dyDescent="0.2">
      <c r="A117" s="10"/>
      <c r="B117" s="66" t="s">
        <v>65</v>
      </c>
      <c r="C117" s="17" t="s">
        <v>17</v>
      </c>
      <c r="D117" s="16" t="s">
        <v>69</v>
      </c>
      <c r="E117" s="16" t="s">
        <v>8</v>
      </c>
      <c r="F117" s="18" t="s">
        <v>82</v>
      </c>
      <c r="G117" s="82">
        <v>120</v>
      </c>
      <c r="H117" s="50">
        <f>1376556+423158.28+2562274.56+773806.92</f>
        <v>5135795.76</v>
      </c>
      <c r="I117" s="51">
        <v>0</v>
      </c>
      <c r="J117" s="47">
        <f>3325595.34+1308041.28</f>
        <v>4633636.62</v>
      </c>
      <c r="K117" s="47">
        <v>0</v>
      </c>
      <c r="L117" s="47">
        <v>4633636.62</v>
      </c>
      <c r="M117" s="47">
        <v>0</v>
      </c>
      <c r="N117" s="58"/>
      <c r="O117" s="58"/>
    </row>
    <row r="118" spans="1:15" ht="47.25" x14ac:dyDescent="0.2">
      <c r="A118" s="10"/>
      <c r="B118" s="31" t="s">
        <v>76</v>
      </c>
      <c r="C118" s="17" t="s">
        <v>17</v>
      </c>
      <c r="D118" s="16" t="s">
        <v>69</v>
      </c>
      <c r="E118" s="16" t="s">
        <v>8</v>
      </c>
      <c r="F118" s="18" t="s">
        <v>82</v>
      </c>
      <c r="G118" s="82">
        <v>200</v>
      </c>
      <c r="H118" s="50">
        <f>H119</f>
        <v>175000</v>
      </c>
      <c r="I118" s="50">
        <f t="shared" ref="I118:M118" si="97">I119</f>
        <v>0</v>
      </c>
      <c r="J118" s="50">
        <v>0</v>
      </c>
      <c r="K118" s="50">
        <f t="shared" si="97"/>
        <v>0</v>
      </c>
      <c r="L118" s="50">
        <v>0</v>
      </c>
      <c r="M118" s="46">
        <f t="shared" si="97"/>
        <v>0</v>
      </c>
    </row>
    <row r="119" spans="1:15" ht="63" x14ac:dyDescent="0.2">
      <c r="A119" s="10" t="s">
        <v>11</v>
      </c>
      <c r="B119" s="31" t="s">
        <v>77</v>
      </c>
      <c r="C119" s="17" t="s">
        <v>17</v>
      </c>
      <c r="D119" s="16" t="s">
        <v>69</v>
      </c>
      <c r="E119" s="16" t="s">
        <v>8</v>
      </c>
      <c r="F119" s="18" t="s">
        <v>82</v>
      </c>
      <c r="G119" s="82">
        <v>240</v>
      </c>
      <c r="H119" s="50">
        <v>175000</v>
      </c>
      <c r="I119" s="51">
        <v>0</v>
      </c>
      <c r="J119" s="47">
        <v>0</v>
      </c>
      <c r="K119" s="47">
        <v>0</v>
      </c>
      <c r="L119" s="47">
        <v>0</v>
      </c>
      <c r="M119" s="47">
        <v>0</v>
      </c>
    </row>
    <row r="120" spans="1:15" ht="63" x14ac:dyDescent="0.2">
      <c r="A120" s="10"/>
      <c r="B120" s="11" t="s">
        <v>63</v>
      </c>
      <c r="C120" s="17" t="s">
        <v>17</v>
      </c>
      <c r="D120" s="16" t="s">
        <v>69</v>
      </c>
      <c r="E120" s="16" t="s">
        <v>8</v>
      </c>
      <c r="F120" s="18" t="s">
        <v>84</v>
      </c>
      <c r="G120" s="88"/>
      <c r="H120" s="50">
        <f>H121</f>
        <v>340000</v>
      </c>
      <c r="I120" s="50">
        <f t="shared" ref="I120:M120" si="98">I121</f>
        <v>0</v>
      </c>
      <c r="J120" s="50">
        <f t="shared" si="98"/>
        <v>0</v>
      </c>
      <c r="K120" s="50">
        <f t="shared" si="98"/>
        <v>0</v>
      </c>
      <c r="L120" s="50">
        <f t="shared" si="98"/>
        <v>0</v>
      </c>
      <c r="M120" s="46">
        <f t="shared" si="98"/>
        <v>0</v>
      </c>
    </row>
    <row r="121" spans="1:15" ht="54" customHeight="1" x14ac:dyDescent="0.2">
      <c r="A121" s="10"/>
      <c r="B121" s="49" t="s">
        <v>83</v>
      </c>
      <c r="C121" s="17" t="s">
        <v>17</v>
      </c>
      <c r="D121" s="16" t="s">
        <v>69</v>
      </c>
      <c r="E121" s="16" t="s">
        <v>8</v>
      </c>
      <c r="F121" s="18" t="s">
        <v>84</v>
      </c>
      <c r="G121" s="82">
        <v>100</v>
      </c>
      <c r="H121" s="50">
        <f>H122</f>
        <v>340000</v>
      </c>
      <c r="I121" s="50">
        <f t="shared" ref="I121:M121" si="99">I122</f>
        <v>0</v>
      </c>
      <c r="J121" s="50">
        <f t="shared" si="99"/>
        <v>0</v>
      </c>
      <c r="K121" s="50">
        <f t="shared" si="99"/>
        <v>0</v>
      </c>
      <c r="L121" s="50">
        <f t="shared" si="99"/>
        <v>0</v>
      </c>
      <c r="M121" s="46">
        <f t="shared" si="99"/>
        <v>0</v>
      </c>
    </row>
    <row r="122" spans="1:15" ht="44.25" customHeight="1" x14ac:dyDescent="0.2">
      <c r="A122" s="10"/>
      <c r="B122" s="66" t="s">
        <v>65</v>
      </c>
      <c r="C122" s="17" t="s">
        <v>17</v>
      </c>
      <c r="D122" s="16" t="s">
        <v>69</v>
      </c>
      <c r="E122" s="16" t="s">
        <v>8</v>
      </c>
      <c r="F122" s="18" t="s">
        <v>84</v>
      </c>
      <c r="G122" s="82">
        <v>120</v>
      </c>
      <c r="H122" s="50">
        <f>130000+70000+100000+50804.24-10804.24</f>
        <v>340000</v>
      </c>
      <c r="I122" s="50">
        <f t="shared" ref="I122" si="100">I123</f>
        <v>0</v>
      </c>
      <c r="J122" s="50">
        <f t="shared" ref="J122" si="101">J123</f>
        <v>0</v>
      </c>
      <c r="K122" s="50">
        <f t="shared" ref="K122" si="102">K123</f>
        <v>0</v>
      </c>
      <c r="L122" s="50">
        <f t="shared" ref="L122" si="103">L123</f>
        <v>0</v>
      </c>
      <c r="M122" s="46">
        <f t="shared" ref="M122" si="104">M123</f>
        <v>0</v>
      </c>
    </row>
    <row r="123" spans="1:15" ht="53.25" hidden="1" customHeight="1" x14ac:dyDescent="0.2">
      <c r="A123" s="10"/>
      <c r="B123" s="31" t="s">
        <v>77</v>
      </c>
      <c r="C123" s="17" t="s">
        <v>17</v>
      </c>
      <c r="D123" s="16" t="s">
        <v>69</v>
      </c>
      <c r="E123" s="16" t="s">
        <v>8</v>
      </c>
      <c r="F123" s="18" t="s">
        <v>84</v>
      </c>
      <c r="G123" s="82">
        <v>240</v>
      </c>
      <c r="H123" s="50">
        <v>0</v>
      </c>
      <c r="I123" s="51">
        <v>0</v>
      </c>
      <c r="J123" s="47">
        <v>0</v>
      </c>
      <c r="K123" s="47">
        <v>0</v>
      </c>
      <c r="L123" s="47">
        <v>0</v>
      </c>
      <c r="M123" s="47">
        <v>0</v>
      </c>
    </row>
    <row r="124" spans="1:15" ht="59.25" hidden="1" customHeight="1" x14ac:dyDescent="0.2">
      <c r="A124" s="10"/>
      <c r="B124" s="31" t="s">
        <v>66</v>
      </c>
      <c r="C124" s="17" t="s">
        <v>17</v>
      </c>
      <c r="D124" s="16" t="s">
        <v>69</v>
      </c>
      <c r="E124" s="16" t="s">
        <v>8</v>
      </c>
      <c r="F124" s="18" t="s">
        <v>104</v>
      </c>
      <c r="G124" s="82"/>
      <c r="H124" s="50">
        <f>H125</f>
        <v>0</v>
      </c>
      <c r="I124" s="50">
        <f t="shared" ref="I124:M124" si="105">I125</f>
        <v>0</v>
      </c>
      <c r="J124" s="50">
        <f t="shared" si="105"/>
        <v>0</v>
      </c>
      <c r="K124" s="50">
        <f t="shared" si="105"/>
        <v>0</v>
      </c>
      <c r="L124" s="50">
        <f t="shared" si="105"/>
        <v>0</v>
      </c>
      <c r="M124" s="46">
        <f t="shared" si="105"/>
        <v>0</v>
      </c>
    </row>
    <row r="125" spans="1:15" ht="49.5" hidden="1" customHeight="1" x14ac:dyDescent="0.2">
      <c r="A125" s="10"/>
      <c r="B125" s="31" t="s">
        <v>85</v>
      </c>
      <c r="C125" s="17" t="s">
        <v>17</v>
      </c>
      <c r="D125" s="16" t="s">
        <v>69</v>
      </c>
      <c r="E125" s="16" t="s">
        <v>8</v>
      </c>
      <c r="F125" s="18" t="s">
        <v>104</v>
      </c>
      <c r="G125" s="82">
        <v>800</v>
      </c>
      <c r="H125" s="50">
        <f>H126</f>
        <v>0</v>
      </c>
      <c r="I125" s="50">
        <f t="shared" ref="I125:M125" si="106">I126</f>
        <v>0</v>
      </c>
      <c r="J125" s="50">
        <f t="shared" si="106"/>
        <v>0</v>
      </c>
      <c r="K125" s="50">
        <f t="shared" si="106"/>
        <v>0</v>
      </c>
      <c r="L125" s="50">
        <f t="shared" si="106"/>
        <v>0</v>
      </c>
      <c r="M125" s="46">
        <f t="shared" si="106"/>
        <v>0</v>
      </c>
    </row>
    <row r="126" spans="1:15" ht="63" hidden="1" customHeight="1" x14ac:dyDescent="0.2">
      <c r="A126" s="10"/>
      <c r="B126" s="73" t="s">
        <v>109</v>
      </c>
      <c r="C126" s="17" t="s">
        <v>17</v>
      </c>
      <c r="D126" s="16" t="s">
        <v>69</v>
      </c>
      <c r="E126" s="16" t="s">
        <v>8</v>
      </c>
      <c r="F126" s="18" t="s">
        <v>104</v>
      </c>
      <c r="G126" s="82">
        <v>830</v>
      </c>
      <c r="H126" s="50">
        <v>0</v>
      </c>
      <c r="I126" s="51">
        <v>0</v>
      </c>
      <c r="J126" s="61">
        <v>0</v>
      </c>
      <c r="K126" s="61">
        <v>0</v>
      </c>
      <c r="L126" s="61">
        <v>0</v>
      </c>
      <c r="M126" s="47">
        <v>0</v>
      </c>
    </row>
    <row r="127" spans="1:15" ht="63" x14ac:dyDescent="0.2">
      <c r="A127" s="10"/>
      <c r="B127" s="31" t="s">
        <v>66</v>
      </c>
      <c r="C127" s="17" t="s">
        <v>17</v>
      </c>
      <c r="D127" s="16" t="s">
        <v>69</v>
      </c>
      <c r="E127" s="16" t="s">
        <v>8</v>
      </c>
      <c r="F127" s="18" t="s">
        <v>80</v>
      </c>
      <c r="G127" s="82"/>
      <c r="H127" s="50">
        <f>H128+H130</f>
        <v>530000</v>
      </c>
      <c r="I127" s="50">
        <f t="shared" ref="I127:M127" si="107">I128+I130</f>
        <v>0</v>
      </c>
      <c r="J127" s="50">
        <f t="shared" si="107"/>
        <v>165000</v>
      </c>
      <c r="K127" s="50">
        <f t="shared" si="107"/>
        <v>0</v>
      </c>
      <c r="L127" s="50">
        <f t="shared" si="107"/>
        <v>165000</v>
      </c>
      <c r="M127" s="46">
        <f t="shared" si="107"/>
        <v>0</v>
      </c>
    </row>
    <row r="128" spans="1:15" ht="47.25" x14ac:dyDescent="0.2">
      <c r="A128" s="10"/>
      <c r="B128" s="31" t="s">
        <v>76</v>
      </c>
      <c r="C128" s="17" t="s">
        <v>17</v>
      </c>
      <c r="D128" s="16" t="s">
        <v>69</v>
      </c>
      <c r="E128" s="16" t="s">
        <v>8</v>
      </c>
      <c r="F128" s="18" t="s">
        <v>80</v>
      </c>
      <c r="G128" s="82">
        <v>200</v>
      </c>
      <c r="H128" s="50">
        <f>H129</f>
        <v>246000</v>
      </c>
      <c r="I128" s="50">
        <f t="shared" ref="I128:M128" si="108">I129</f>
        <v>0</v>
      </c>
      <c r="J128" s="50">
        <f t="shared" si="108"/>
        <v>151000</v>
      </c>
      <c r="K128" s="50">
        <f t="shared" si="108"/>
        <v>0</v>
      </c>
      <c r="L128" s="50">
        <f t="shared" si="108"/>
        <v>151000</v>
      </c>
      <c r="M128" s="46">
        <f t="shared" si="108"/>
        <v>0</v>
      </c>
    </row>
    <row r="129" spans="1:14" ht="63" x14ac:dyDescent="0.2">
      <c r="A129" s="10"/>
      <c r="B129" s="31" t="s">
        <v>77</v>
      </c>
      <c r="C129" s="17" t="s">
        <v>17</v>
      </c>
      <c r="D129" s="16" t="s">
        <v>69</v>
      </c>
      <c r="E129" s="16" t="s">
        <v>8</v>
      </c>
      <c r="F129" s="18" t="s">
        <v>80</v>
      </c>
      <c r="G129" s="82">
        <v>240</v>
      </c>
      <c r="H129" s="50">
        <f>231000+15000</f>
        <v>246000</v>
      </c>
      <c r="I129" s="50">
        <v>0</v>
      </c>
      <c r="J129" s="47">
        <v>151000</v>
      </c>
      <c r="K129" s="47">
        <v>0</v>
      </c>
      <c r="L129" s="47">
        <v>151000</v>
      </c>
      <c r="M129" s="47">
        <v>0</v>
      </c>
    </row>
    <row r="130" spans="1:14" ht="33.75" customHeight="1" x14ac:dyDescent="0.2">
      <c r="A130" s="10"/>
      <c r="B130" s="31" t="s">
        <v>85</v>
      </c>
      <c r="C130" s="17" t="s">
        <v>17</v>
      </c>
      <c r="D130" s="16" t="s">
        <v>69</v>
      </c>
      <c r="E130" s="16" t="s">
        <v>8</v>
      </c>
      <c r="F130" s="18" t="s">
        <v>80</v>
      </c>
      <c r="G130" s="82">
        <v>800</v>
      </c>
      <c r="H130" s="50">
        <f>H131+H132</f>
        <v>284000</v>
      </c>
      <c r="I130" s="50">
        <f t="shared" ref="I130" si="109">I132</f>
        <v>0</v>
      </c>
      <c r="J130" s="50">
        <f t="shared" ref="J130" si="110">J132</f>
        <v>14000</v>
      </c>
      <c r="K130" s="50">
        <f t="shared" ref="K130" si="111">K132</f>
        <v>0</v>
      </c>
      <c r="L130" s="50">
        <f t="shared" ref="L130" si="112">L132</f>
        <v>14000</v>
      </c>
      <c r="M130" s="46">
        <f t="shared" ref="M130" si="113">M132</f>
        <v>0</v>
      </c>
    </row>
    <row r="131" spans="1:14" ht="75" customHeight="1" x14ac:dyDescent="0.2">
      <c r="A131" s="10"/>
      <c r="B131" s="73" t="s">
        <v>140</v>
      </c>
      <c r="C131" s="17" t="s">
        <v>17</v>
      </c>
      <c r="D131" s="16" t="s">
        <v>69</v>
      </c>
      <c r="E131" s="16" t="s">
        <v>8</v>
      </c>
      <c r="F131" s="18" t="s">
        <v>80</v>
      </c>
      <c r="G131" s="82">
        <v>830</v>
      </c>
      <c r="H131" s="50">
        <f>282000-50000</f>
        <v>232000</v>
      </c>
      <c r="I131" s="50">
        <v>0</v>
      </c>
      <c r="J131" s="50">
        <v>0</v>
      </c>
      <c r="K131" s="50">
        <v>0</v>
      </c>
      <c r="L131" s="50">
        <v>0</v>
      </c>
      <c r="M131" s="46">
        <v>0</v>
      </c>
    </row>
    <row r="132" spans="1:14" ht="47.25" x14ac:dyDescent="0.2">
      <c r="A132" s="10" t="s">
        <v>11</v>
      </c>
      <c r="B132" s="31" t="s">
        <v>86</v>
      </c>
      <c r="C132" s="17" t="s">
        <v>17</v>
      </c>
      <c r="D132" s="16" t="s">
        <v>69</v>
      </c>
      <c r="E132" s="16" t="s">
        <v>8</v>
      </c>
      <c r="F132" s="18" t="s">
        <v>80</v>
      </c>
      <c r="G132" s="82">
        <v>850</v>
      </c>
      <c r="H132" s="50">
        <f>2000+50000</f>
        <v>52000</v>
      </c>
      <c r="I132" s="51">
        <v>0</v>
      </c>
      <c r="J132" s="47">
        <v>14000</v>
      </c>
      <c r="K132" s="47">
        <v>0</v>
      </c>
      <c r="L132" s="47">
        <v>14000</v>
      </c>
      <c r="M132" s="47">
        <v>0</v>
      </c>
    </row>
    <row r="133" spans="1:14" ht="63" x14ac:dyDescent="0.2">
      <c r="A133" s="10"/>
      <c r="B133" s="31" t="s">
        <v>73</v>
      </c>
      <c r="C133" s="17" t="s">
        <v>17</v>
      </c>
      <c r="D133" s="16" t="s">
        <v>69</v>
      </c>
      <c r="E133" s="16" t="s">
        <v>8</v>
      </c>
      <c r="F133" s="18" t="s">
        <v>87</v>
      </c>
      <c r="G133" s="82"/>
      <c r="H133" s="50">
        <f>H134</f>
        <v>260877.24</v>
      </c>
      <c r="I133" s="50">
        <f t="shared" ref="I133:M133" si="114">I134</f>
        <v>0</v>
      </c>
      <c r="J133" s="50">
        <f t="shared" si="114"/>
        <v>0</v>
      </c>
      <c r="K133" s="50">
        <f t="shared" si="114"/>
        <v>0</v>
      </c>
      <c r="L133" s="50">
        <f t="shared" si="114"/>
        <v>0</v>
      </c>
      <c r="M133" s="46">
        <f t="shared" si="114"/>
        <v>0</v>
      </c>
    </row>
    <row r="134" spans="1:14" ht="47.25" x14ac:dyDescent="0.2">
      <c r="A134" s="10"/>
      <c r="B134" s="31" t="s">
        <v>76</v>
      </c>
      <c r="C134" s="17" t="s">
        <v>17</v>
      </c>
      <c r="D134" s="16" t="s">
        <v>69</v>
      </c>
      <c r="E134" s="16" t="s">
        <v>8</v>
      </c>
      <c r="F134" s="18" t="s">
        <v>87</v>
      </c>
      <c r="G134" s="82">
        <v>200</v>
      </c>
      <c r="H134" s="50">
        <f>H135</f>
        <v>260877.24</v>
      </c>
      <c r="I134" s="50">
        <f t="shared" ref="I134" si="115">I135</f>
        <v>0</v>
      </c>
      <c r="J134" s="50">
        <f t="shared" ref="J134" si="116">J135</f>
        <v>0</v>
      </c>
      <c r="K134" s="50">
        <f t="shared" ref="K134" si="117">K135</f>
        <v>0</v>
      </c>
      <c r="L134" s="50">
        <f t="shared" ref="L134" si="118">L135</f>
        <v>0</v>
      </c>
      <c r="M134" s="46">
        <f t="shared" ref="M134" si="119">M135</f>
        <v>0</v>
      </c>
    </row>
    <row r="135" spans="1:14" ht="63" x14ac:dyDescent="0.2">
      <c r="A135" s="10"/>
      <c r="B135" s="31" t="s">
        <v>77</v>
      </c>
      <c r="C135" s="17" t="s">
        <v>17</v>
      </c>
      <c r="D135" s="16" t="s">
        <v>69</v>
      </c>
      <c r="E135" s="16" t="s">
        <v>8</v>
      </c>
      <c r="F135" s="18" t="s">
        <v>87</v>
      </c>
      <c r="G135" s="82">
        <v>240</v>
      </c>
      <c r="H135" s="50">
        <v>260877.24</v>
      </c>
      <c r="I135" s="51">
        <v>0</v>
      </c>
      <c r="J135" s="47">
        <v>0</v>
      </c>
      <c r="K135" s="47">
        <v>0</v>
      </c>
      <c r="L135" s="47">
        <v>0</v>
      </c>
      <c r="M135" s="47">
        <v>0</v>
      </c>
      <c r="N135" s="58"/>
    </row>
    <row r="136" spans="1:14" ht="63" x14ac:dyDescent="0.2">
      <c r="A136" s="10"/>
      <c r="B136" s="31" t="s">
        <v>73</v>
      </c>
      <c r="C136" s="17" t="s">
        <v>17</v>
      </c>
      <c r="D136" s="16" t="s">
        <v>69</v>
      </c>
      <c r="E136" s="16" t="s">
        <v>8</v>
      </c>
      <c r="F136" s="18" t="s">
        <v>88</v>
      </c>
      <c r="G136" s="82"/>
      <c r="H136" s="50">
        <f>H137+H139+H141</f>
        <v>4617711.97</v>
      </c>
      <c r="I136" s="50">
        <f t="shared" ref="I136:L136" si="120">I137+I139+I141</f>
        <v>0</v>
      </c>
      <c r="J136" s="50">
        <f t="shared" si="120"/>
        <v>4598871.05</v>
      </c>
      <c r="K136" s="50">
        <f t="shared" si="120"/>
        <v>0</v>
      </c>
      <c r="L136" s="50">
        <f t="shared" si="120"/>
        <v>4610030.1399999997</v>
      </c>
      <c r="M136" s="46">
        <f t="shared" ref="M136" si="121">M137+M139+M141</f>
        <v>0</v>
      </c>
    </row>
    <row r="137" spans="1:14" ht="141.75" x14ac:dyDescent="0.2">
      <c r="A137" s="10"/>
      <c r="B137" s="49" t="s">
        <v>83</v>
      </c>
      <c r="C137" s="17" t="s">
        <v>17</v>
      </c>
      <c r="D137" s="16" t="s">
        <v>69</v>
      </c>
      <c r="E137" s="16" t="s">
        <v>8</v>
      </c>
      <c r="F137" s="18" t="s">
        <v>88</v>
      </c>
      <c r="G137" s="82">
        <v>100</v>
      </c>
      <c r="H137" s="50">
        <f>H138</f>
        <v>3326589.21</v>
      </c>
      <c r="I137" s="50">
        <f t="shared" ref="I137:M137" si="122">I138</f>
        <v>0</v>
      </c>
      <c r="J137" s="50">
        <f t="shared" si="122"/>
        <v>3126589.21</v>
      </c>
      <c r="K137" s="50">
        <f t="shared" si="122"/>
        <v>0</v>
      </c>
      <c r="L137" s="50">
        <f t="shared" si="122"/>
        <v>3126589.21</v>
      </c>
      <c r="M137" s="46">
        <f t="shared" si="122"/>
        <v>0</v>
      </c>
    </row>
    <row r="138" spans="1:14" ht="31.5" x14ac:dyDescent="0.2">
      <c r="A138" s="10"/>
      <c r="B138" s="33" t="s">
        <v>15</v>
      </c>
      <c r="C138" s="17" t="s">
        <v>17</v>
      </c>
      <c r="D138" s="16" t="s">
        <v>69</v>
      </c>
      <c r="E138" s="16" t="s">
        <v>8</v>
      </c>
      <c r="F138" s="18" t="s">
        <v>88</v>
      </c>
      <c r="G138" s="82">
        <v>110</v>
      </c>
      <c r="H138" s="50">
        <f>3126589.21+190000+10000</f>
        <v>3326589.21</v>
      </c>
      <c r="I138" s="51">
        <v>0</v>
      </c>
      <c r="J138" s="47">
        <v>3126589.21</v>
      </c>
      <c r="K138" s="47">
        <v>0</v>
      </c>
      <c r="L138" s="47">
        <v>3126589.21</v>
      </c>
      <c r="M138" s="47">
        <v>0</v>
      </c>
    </row>
    <row r="139" spans="1:14" ht="47.25" x14ac:dyDescent="0.2">
      <c r="A139" s="10"/>
      <c r="B139" s="31" t="s">
        <v>76</v>
      </c>
      <c r="C139" s="17" t="s">
        <v>17</v>
      </c>
      <c r="D139" s="16" t="s">
        <v>69</v>
      </c>
      <c r="E139" s="16" t="s">
        <v>8</v>
      </c>
      <c r="F139" s="18" t="s">
        <v>88</v>
      </c>
      <c r="G139" s="82">
        <v>200</v>
      </c>
      <c r="H139" s="50">
        <f>H140</f>
        <v>1279122.76</v>
      </c>
      <c r="I139" s="50">
        <f t="shared" ref="I139:M139" si="123">I140</f>
        <v>0</v>
      </c>
      <c r="J139" s="50">
        <f t="shared" si="123"/>
        <v>1457281.84</v>
      </c>
      <c r="K139" s="50">
        <f t="shared" si="123"/>
        <v>0</v>
      </c>
      <c r="L139" s="50">
        <f t="shared" si="123"/>
        <v>1468440.93</v>
      </c>
      <c r="M139" s="46">
        <f t="shared" si="123"/>
        <v>0</v>
      </c>
    </row>
    <row r="140" spans="1:14" ht="63" x14ac:dyDescent="0.2">
      <c r="A140" s="10"/>
      <c r="B140" s="31" t="s">
        <v>77</v>
      </c>
      <c r="C140" s="17" t="s">
        <v>17</v>
      </c>
      <c r="D140" s="16" t="s">
        <v>69</v>
      </c>
      <c r="E140" s="16" t="s">
        <v>8</v>
      </c>
      <c r="F140" s="18" t="s">
        <v>88</v>
      </c>
      <c r="G140" s="82">
        <v>240</v>
      </c>
      <c r="H140" s="50">
        <f>1476122.76-190000+3000-10000</f>
        <v>1279122.76</v>
      </c>
      <c r="I140" s="51">
        <v>0</v>
      </c>
      <c r="J140" s="47">
        <v>1457281.84</v>
      </c>
      <c r="K140" s="47">
        <v>0</v>
      </c>
      <c r="L140" s="47">
        <f>1446122.76+22318.17</f>
        <v>1468440.93</v>
      </c>
      <c r="M140" s="47">
        <v>0</v>
      </c>
    </row>
    <row r="141" spans="1:14" ht="24.75" customHeight="1" x14ac:dyDescent="0.2">
      <c r="A141" s="10"/>
      <c r="B141" s="31" t="s">
        <v>85</v>
      </c>
      <c r="C141" s="17" t="s">
        <v>17</v>
      </c>
      <c r="D141" s="16" t="s">
        <v>69</v>
      </c>
      <c r="E141" s="16" t="s">
        <v>8</v>
      </c>
      <c r="F141" s="18" t="s">
        <v>88</v>
      </c>
      <c r="G141" s="82">
        <v>800</v>
      </c>
      <c r="H141" s="50">
        <f>H142</f>
        <v>12000</v>
      </c>
      <c r="I141" s="50">
        <f t="shared" ref="I141:M141" si="124">I142</f>
        <v>0</v>
      </c>
      <c r="J141" s="50">
        <f t="shared" si="124"/>
        <v>15000</v>
      </c>
      <c r="K141" s="50">
        <f t="shared" si="124"/>
        <v>0</v>
      </c>
      <c r="L141" s="50">
        <f t="shared" si="124"/>
        <v>15000</v>
      </c>
      <c r="M141" s="46">
        <f t="shared" si="124"/>
        <v>0</v>
      </c>
    </row>
    <row r="142" spans="1:14" ht="45.75" customHeight="1" x14ac:dyDescent="0.2">
      <c r="A142" s="10"/>
      <c r="B142" s="31" t="s">
        <v>86</v>
      </c>
      <c r="C142" s="17" t="s">
        <v>17</v>
      </c>
      <c r="D142" s="16" t="s">
        <v>69</v>
      </c>
      <c r="E142" s="16" t="s">
        <v>8</v>
      </c>
      <c r="F142" s="18" t="s">
        <v>88</v>
      </c>
      <c r="G142" s="82">
        <v>850</v>
      </c>
      <c r="H142" s="50">
        <f>15000-3000</f>
        <v>12000</v>
      </c>
      <c r="I142" s="51">
        <v>0</v>
      </c>
      <c r="J142" s="47">
        <v>15000</v>
      </c>
      <c r="K142" s="47">
        <v>0</v>
      </c>
      <c r="L142" s="47">
        <v>15000</v>
      </c>
      <c r="M142" s="47">
        <v>0</v>
      </c>
    </row>
    <row r="143" spans="1:14" ht="117.75" customHeight="1" x14ac:dyDescent="0.2">
      <c r="A143" s="10"/>
      <c r="B143" s="34" t="s">
        <v>67</v>
      </c>
      <c r="C143" s="17" t="s">
        <v>17</v>
      </c>
      <c r="D143" s="16" t="s">
        <v>69</v>
      </c>
      <c r="E143" s="16" t="s">
        <v>8</v>
      </c>
      <c r="F143" s="18" t="s">
        <v>106</v>
      </c>
      <c r="G143" s="82"/>
      <c r="H143" s="50">
        <f>H144+H146</f>
        <v>995163</v>
      </c>
      <c r="I143" s="50">
        <f t="shared" ref="I143:M143" si="125">I144+I146</f>
        <v>995163</v>
      </c>
      <c r="J143" s="50">
        <f t="shared" si="125"/>
        <v>995163</v>
      </c>
      <c r="K143" s="50">
        <f t="shared" si="125"/>
        <v>995163</v>
      </c>
      <c r="L143" s="50">
        <f t="shared" si="125"/>
        <v>995163</v>
      </c>
      <c r="M143" s="46">
        <f t="shared" si="125"/>
        <v>995163</v>
      </c>
    </row>
    <row r="144" spans="1:14" ht="134.25" customHeight="1" x14ac:dyDescent="0.2">
      <c r="A144" s="85"/>
      <c r="B144" s="49" t="s">
        <v>83</v>
      </c>
      <c r="C144" s="17" t="s">
        <v>17</v>
      </c>
      <c r="D144" s="16" t="s">
        <v>69</v>
      </c>
      <c r="E144" s="16" t="s">
        <v>8</v>
      </c>
      <c r="F144" s="18" t="s">
        <v>106</v>
      </c>
      <c r="G144" s="82">
        <v>100</v>
      </c>
      <c r="H144" s="50">
        <f>H145</f>
        <v>978048.26</v>
      </c>
      <c r="I144" s="50">
        <f t="shared" ref="I144:M144" si="126">I145</f>
        <v>978048.26</v>
      </c>
      <c r="J144" s="50">
        <f t="shared" si="126"/>
        <v>995163</v>
      </c>
      <c r="K144" s="50">
        <f t="shared" si="126"/>
        <v>995163</v>
      </c>
      <c r="L144" s="50">
        <f t="shared" si="126"/>
        <v>995163</v>
      </c>
      <c r="M144" s="46">
        <f t="shared" si="126"/>
        <v>995163</v>
      </c>
    </row>
    <row r="145" spans="1:13" ht="50.25" customHeight="1" x14ac:dyDescent="0.2">
      <c r="A145" s="19"/>
      <c r="B145" s="15" t="s">
        <v>65</v>
      </c>
      <c r="C145" s="17" t="s">
        <v>17</v>
      </c>
      <c r="D145" s="16" t="s">
        <v>69</v>
      </c>
      <c r="E145" s="16" t="s">
        <v>8</v>
      </c>
      <c r="F145" s="18" t="s">
        <v>106</v>
      </c>
      <c r="G145" s="82">
        <v>120</v>
      </c>
      <c r="H145" s="50">
        <f>I145</f>
        <v>978048.26</v>
      </c>
      <c r="I145" s="51">
        <f>995163-17114.74</f>
        <v>978048.26</v>
      </c>
      <c r="J145" s="47">
        <f>K145</f>
        <v>995163</v>
      </c>
      <c r="K145" s="47">
        <v>995163</v>
      </c>
      <c r="L145" s="47">
        <f>M145</f>
        <v>995163</v>
      </c>
      <c r="M145" s="47">
        <v>995163</v>
      </c>
    </row>
    <row r="146" spans="1:13" ht="48" customHeight="1" x14ac:dyDescent="0.2">
      <c r="A146" s="10"/>
      <c r="B146" s="66" t="s">
        <v>76</v>
      </c>
      <c r="C146" s="17" t="s">
        <v>17</v>
      </c>
      <c r="D146" s="16" t="s">
        <v>69</v>
      </c>
      <c r="E146" s="16" t="s">
        <v>8</v>
      </c>
      <c r="F146" s="18" t="s">
        <v>106</v>
      </c>
      <c r="G146" s="82">
        <v>200</v>
      </c>
      <c r="H146" s="50">
        <f>H147</f>
        <v>17114.740000000002</v>
      </c>
      <c r="I146" s="50">
        <f t="shared" ref="I146:M146" si="127">I147</f>
        <v>17114.740000000002</v>
      </c>
      <c r="J146" s="50">
        <f t="shared" si="127"/>
        <v>0</v>
      </c>
      <c r="K146" s="50">
        <f t="shared" si="127"/>
        <v>0</v>
      </c>
      <c r="L146" s="50">
        <f t="shared" si="127"/>
        <v>0</v>
      </c>
      <c r="M146" s="46">
        <f t="shared" si="127"/>
        <v>0</v>
      </c>
    </row>
    <row r="147" spans="1:13" ht="64.5" customHeight="1" x14ac:dyDescent="0.2">
      <c r="A147" s="10"/>
      <c r="B147" s="66" t="s">
        <v>77</v>
      </c>
      <c r="C147" s="17" t="s">
        <v>17</v>
      </c>
      <c r="D147" s="16" t="s">
        <v>69</v>
      </c>
      <c r="E147" s="16" t="s">
        <v>8</v>
      </c>
      <c r="F147" s="18" t="s">
        <v>106</v>
      </c>
      <c r="G147" s="82">
        <v>240</v>
      </c>
      <c r="H147" s="50">
        <f>I147</f>
        <v>17114.740000000002</v>
      </c>
      <c r="I147" s="51">
        <v>17114.740000000002</v>
      </c>
      <c r="J147" s="47">
        <v>0</v>
      </c>
      <c r="K147" s="47">
        <v>0</v>
      </c>
      <c r="L147" s="47">
        <v>0</v>
      </c>
      <c r="M147" s="47">
        <v>0</v>
      </c>
    </row>
    <row r="148" spans="1:13" ht="63" x14ac:dyDescent="0.2">
      <c r="A148" s="10"/>
      <c r="B148" s="34" t="s">
        <v>68</v>
      </c>
      <c r="C148" s="17" t="s">
        <v>17</v>
      </c>
      <c r="D148" s="16" t="s">
        <v>69</v>
      </c>
      <c r="E148" s="16" t="s">
        <v>8</v>
      </c>
      <c r="F148" s="18" t="s">
        <v>89</v>
      </c>
      <c r="G148" s="82"/>
      <c r="H148" s="50">
        <f>H149</f>
        <v>50000</v>
      </c>
      <c r="I148" s="50">
        <f t="shared" ref="I148:M148" si="128">I149</f>
        <v>0</v>
      </c>
      <c r="J148" s="50">
        <f t="shared" si="128"/>
        <v>10000</v>
      </c>
      <c r="K148" s="50">
        <f t="shared" si="128"/>
        <v>0</v>
      </c>
      <c r="L148" s="50">
        <f t="shared" si="128"/>
        <v>10000</v>
      </c>
      <c r="M148" s="46">
        <f t="shared" si="128"/>
        <v>0</v>
      </c>
    </row>
    <row r="149" spans="1:13" ht="47.25" x14ac:dyDescent="0.2">
      <c r="A149" s="10"/>
      <c r="B149" s="31" t="s">
        <v>76</v>
      </c>
      <c r="C149" s="17" t="s">
        <v>17</v>
      </c>
      <c r="D149" s="16" t="s">
        <v>69</v>
      </c>
      <c r="E149" s="16" t="s">
        <v>8</v>
      </c>
      <c r="F149" s="18" t="s">
        <v>89</v>
      </c>
      <c r="G149" s="82">
        <v>200</v>
      </c>
      <c r="H149" s="50">
        <f>H150</f>
        <v>50000</v>
      </c>
      <c r="I149" s="50">
        <f t="shared" ref="I149" si="129">I150</f>
        <v>0</v>
      </c>
      <c r="J149" s="50">
        <f t="shared" ref="J149" si="130">J150</f>
        <v>10000</v>
      </c>
      <c r="K149" s="50">
        <f t="shared" ref="K149" si="131">K150</f>
        <v>0</v>
      </c>
      <c r="L149" s="50">
        <f t="shared" ref="L149" si="132">L150</f>
        <v>10000</v>
      </c>
      <c r="M149" s="46">
        <f t="shared" ref="M149" si="133">M150</f>
        <v>0</v>
      </c>
    </row>
    <row r="150" spans="1:13" ht="63" x14ac:dyDescent="0.2">
      <c r="A150" s="10"/>
      <c r="B150" s="31" t="s">
        <v>77</v>
      </c>
      <c r="C150" s="17" t="s">
        <v>17</v>
      </c>
      <c r="D150" s="16" t="s">
        <v>69</v>
      </c>
      <c r="E150" s="16" t="s">
        <v>8</v>
      </c>
      <c r="F150" s="18" t="s">
        <v>89</v>
      </c>
      <c r="G150" s="82">
        <v>240</v>
      </c>
      <c r="H150" s="50">
        <f>10000+40000</f>
        <v>50000</v>
      </c>
      <c r="I150" s="51">
        <v>0</v>
      </c>
      <c r="J150" s="47">
        <v>10000</v>
      </c>
      <c r="K150" s="47">
        <v>0</v>
      </c>
      <c r="L150" s="47">
        <v>10000</v>
      </c>
      <c r="M150" s="47">
        <v>0</v>
      </c>
    </row>
    <row r="151" spans="1:13" ht="32.25" customHeight="1" x14ac:dyDescent="0.2">
      <c r="A151" s="10"/>
      <c r="B151" s="11" t="s">
        <v>29</v>
      </c>
      <c r="C151" s="17" t="s">
        <v>17</v>
      </c>
      <c r="D151" s="16" t="s">
        <v>69</v>
      </c>
      <c r="E151" s="16" t="s">
        <v>8</v>
      </c>
      <c r="F151" s="18" t="s">
        <v>97</v>
      </c>
      <c r="G151" s="82"/>
      <c r="H151" s="50">
        <f>H153</f>
        <v>40000</v>
      </c>
      <c r="I151" s="50">
        <f t="shared" ref="I151:M151" si="134">I153</f>
        <v>0</v>
      </c>
      <c r="J151" s="50">
        <f t="shared" si="134"/>
        <v>50000</v>
      </c>
      <c r="K151" s="50">
        <f t="shared" si="134"/>
        <v>0</v>
      </c>
      <c r="L151" s="50">
        <f t="shared" si="134"/>
        <v>50000</v>
      </c>
      <c r="M151" s="46">
        <f t="shared" si="134"/>
        <v>0</v>
      </c>
    </row>
    <row r="152" spans="1:13" ht="24" customHeight="1" x14ac:dyDescent="0.2">
      <c r="A152" s="10"/>
      <c r="B152" s="11" t="s">
        <v>85</v>
      </c>
      <c r="C152" s="17" t="s">
        <v>17</v>
      </c>
      <c r="D152" s="16" t="s">
        <v>69</v>
      </c>
      <c r="E152" s="16" t="s">
        <v>8</v>
      </c>
      <c r="F152" s="18" t="s">
        <v>97</v>
      </c>
      <c r="G152" s="82">
        <v>800</v>
      </c>
      <c r="H152" s="50">
        <f>H153</f>
        <v>40000</v>
      </c>
      <c r="I152" s="50">
        <f t="shared" ref="I152:M152" si="135">I153</f>
        <v>0</v>
      </c>
      <c r="J152" s="50">
        <f t="shared" si="135"/>
        <v>50000</v>
      </c>
      <c r="K152" s="50">
        <f t="shared" si="135"/>
        <v>0</v>
      </c>
      <c r="L152" s="50">
        <f t="shared" si="135"/>
        <v>50000</v>
      </c>
      <c r="M152" s="46">
        <f t="shared" si="135"/>
        <v>0</v>
      </c>
    </row>
    <row r="153" spans="1:13" ht="29.25" customHeight="1" x14ac:dyDescent="0.2">
      <c r="A153" s="10"/>
      <c r="B153" s="31" t="s">
        <v>30</v>
      </c>
      <c r="C153" s="17" t="s">
        <v>17</v>
      </c>
      <c r="D153" s="16" t="s">
        <v>69</v>
      </c>
      <c r="E153" s="16" t="s">
        <v>8</v>
      </c>
      <c r="F153" s="18" t="s">
        <v>97</v>
      </c>
      <c r="G153" s="82">
        <v>870</v>
      </c>
      <c r="H153" s="50">
        <v>40000</v>
      </c>
      <c r="I153" s="51">
        <v>0</v>
      </c>
      <c r="J153" s="47">
        <v>50000</v>
      </c>
      <c r="K153" s="47">
        <v>0</v>
      </c>
      <c r="L153" s="47">
        <v>50000</v>
      </c>
      <c r="M153" s="47">
        <v>0</v>
      </c>
    </row>
    <row r="154" spans="1:13" ht="38.25" customHeight="1" x14ac:dyDescent="0.2">
      <c r="A154" s="10"/>
      <c r="B154" s="31" t="s">
        <v>132</v>
      </c>
      <c r="C154" s="17" t="s">
        <v>17</v>
      </c>
      <c r="D154" s="16" t="s">
        <v>69</v>
      </c>
      <c r="E154" s="16" t="s">
        <v>8</v>
      </c>
      <c r="F154" s="18" t="s">
        <v>133</v>
      </c>
      <c r="G154" s="82"/>
      <c r="H154" s="50">
        <f>H155</f>
        <v>0</v>
      </c>
      <c r="I154" s="50">
        <f t="shared" ref="I154:M154" si="136">I155</f>
        <v>0</v>
      </c>
      <c r="J154" s="50">
        <f t="shared" si="136"/>
        <v>800000</v>
      </c>
      <c r="K154" s="50">
        <f t="shared" si="136"/>
        <v>0</v>
      </c>
      <c r="L154" s="50">
        <f t="shared" si="136"/>
        <v>0</v>
      </c>
      <c r="M154" s="46">
        <f t="shared" si="136"/>
        <v>0</v>
      </c>
    </row>
    <row r="155" spans="1:13" ht="51" customHeight="1" x14ac:dyDescent="0.2">
      <c r="A155" s="10"/>
      <c r="B155" s="31" t="s">
        <v>76</v>
      </c>
      <c r="C155" s="17" t="s">
        <v>17</v>
      </c>
      <c r="D155" s="16" t="s">
        <v>69</v>
      </c>
      <c r="E155" s="16" t="s">
        <v>8</v>
      </c>
      <c r="F155" s="18" t="s">
        <v>133</v>
      </c>
      <c r="G155" s="82">
        <v>200</v>
      </c>
      <c r="H155" s="50">
        <f>H156</f>
        <v>0</v>
      </c>
      <c r="I155" s="50">
        <f t="shared" ref="I155" si="137">I156</f>
        <v>0</v>
      </c>
      <c r="J155" s="50">
        <f t="shared" ref="J155" si="138">J156</f>
        <v>800000</v>
      </c>
      <c r="K155" s="50">
        <f t="shared" ref="K155" si="139">K156</f>
        <v>0</v>
      </c>
      <c r="L155" s="50">
        <f t="shared" ref="L155" si="140">L156</f>
        <v>0</v>
      </c>
      <c r="M155" s="46">
        <f t="shared" ref="M155" si="141">M156</f>
        <v>0</v>
      </c>
    </row>
    <row r="156" spans="1:13" ht="51" customHeight="1" x14ac:dyDescent="0.2">
      <c r="A156" s="10"/>
      <c r="B156" s="31" t="s">
        <v>77</v>
      </c>
      <c r="C156" s="17" t="s">
        <v>17</v>
      </c>
      <c r="D156" s="16" t="s">
        <v>69</v>
      </c>
      <c r="E156" s="16" t="s">
        <v>8</v>
      </c>
      <c r="F156" s="18" t="s">
        <v>133</v>
      </c>
      <c r="G156" s="82">
        <v>240</v>
      </c>
      <c r="H156" s="50">
        <v>0</v>
      </c>
      <c r="I156" s="51">
        <v>0</v>
      </c>
      <c r="J156" s="61">
        <v>800000</v>
      </c>
      <c r="K156" s="61">
        <v>0</v>
      </c>
      <c r="L156" s="61">
        <v>0</v>
      </c>
      <c r="M156" s="47">
        <v>0</v>
      </c>
    </row>
    <row r="157" spans="1:13" ht="51" customHeight="1" x14ac:dyDescent="0.2">
      <c r="A157" s="10" t="s">
        <v>107</v>
      </c>
      <c r="B157" s="78" t="s">
        <v>122</v>
      </c>
      <c r="C157" s="67" t="s">
        <v>17</v>
      </c>
      <c r="D157" s="68" t="s">
        <v>108</v>
      </c>
      <c r="E157" s="68" t="s">
        <v>10</v>
      </c>
      <c r="F157" s="69" t="s">
        <v>78</v>
      </c>
      <c r="G157" s="21"/>
      <c r="H157" s="70">
        <f>H162+H158</f>
        <v>33300</v>
      </c>
      <c r="I157" s="70">
        <f t="shared" ref="I157:M157" si="142">I162+I158</f>
        <v>0</v>
      </c>
      <c r="J157" s="70">
        <f t="shared" si="142"/>
        <v>23300</v>
      </c>
      <c r="K157" s="70">
        <f t="shared" si="142"/>
        <v>0</v>
      </c>
      <c r="L157" s="70">
        <f t="shared" si="142"/>
        <v>0</v>
      </c>
      <c r="M157" s="71">
        <f t="shared" si="142"/>
        <v>0</v>
      </c>
    </row>
    <row r="158" spans="1:13" ht="64.5" customHeight="1" x14ac:dyDescent="0.2">
      <c r="A158" s="10"/>
      <c r="B158" s="66" t="s">
        <v>139</v>
      </c>
      <c r="C158" s="17" t="s">
        <v>17</v>
      </c>
      <c r="D158" s="16" t="s">
        <v>108</v>
      </c>
      <c r="E158" s="16" t="s">
        <v>8</v>
      </c>
      <c r="F158" s="18" t="s">
        <v>78</v>
      </c>
      <c r="G158" s="87"/>
      <c r="H158" s="50">
        <f>H159</f>
        <v>10000</v>
      </c>
      <c r="I158" s="50">
        <f t="shared" ref="I158:M158" si="143">I159</f>
        <v>0</v>
      </c>
      <c r="J158" s="50">
        <f t="shared" si="143"/>
        <v>0</v>
      </c>
      <c r="K158" s="50">
        <f t="shared" si="143"/>
        <v>0</v>
      </c>
      <c r="L158" s="50">
        <f t="shared" si="143"/>
        <v>0</v>
      </c>
      <c r="M158" s="46">
        <f t="shared" si="143"/>
        <v>0</v>
      </c>
    </row>
    <row r="159" spans="1:13" ht="68.25" customHeight="1" x14ac:dyDescent="0.2">
      <c r="A159" s="10"/>
      <c r="B159" s="66" t="s">
        <v>138</v>
      </c>
      <c r="C159" s="17" t="s">
        <v>17</v>
      </c>
      <c r="D159" s="16" t="s">
        <v>108</v>
      </c>
      <c r="E159" s="16" t="s">
        <v>8</v>
      </c>
      <c r="F159" s="18" t="s">
        <v>104</v>
      </c>
      <c r="G159" s="87"/>
      <c r="H159" s="50">
        <f t="shared" ref="H159:H160" si="144">H160</f>
        <v>10000</v>
      </c>
      <c r="I159" s="50">
        <f t="shared" ref="I159:I160" si="145">I160</f>
        <v>0</v>
      </c>
      <c r="J159" s="50">
        <f t="shared" ref="J159:J160" si="146">J160</f>
        <v>0</v>
      </c>
      <c r="K159" s="50">
        <f t="shared" ref="K159:K160" si="147">K160</f>
        <v>0</v>
      </c>
      <c r="L159" s="50">
        <f t="shared" ref="L159:L160" si="148">L160</f>
        <v>0</v>
      </c>
      <c r="M159" s="46">
        <f t="shared" ref="M159:M160" si="149">M160</f>
        <v>0</v>
      </c>
    </row>
    <row r="160" spans="1:13" ht="51" customHeight="1" x14ac:dyDescent="0.2">
      <c r="A160" s="10"/>
      <c r="B160" s="66" t="s">
        <v>76</v>
      </c>
      <c r="C160" s="17" t="s">
        <v>17</v>
      </c>
      <c r="D160" s="16" t="s">
        <v>108</v>
      </c>
      <c r="E160" s="16" t="s">
        <v>8</v>
      </c>
      <c r="F160" s="18" t="s">
        <v>104</v>
      </c>
      <c r="G160" s="87">
        <v>200</v>
      </c>
      <c r="H160" s="50">
        <f t="shared" si="144"/>
        <v>10000</v>
      </c>
      <c r="I160" s="50">
        <f t="shared" si="145"/>
        <v>0</v>
      </c>
      <c r="J160" s="50">
        <f t="shared" si="146"/>
        <v>0</v>
      </c>
      <c r="K160" s="50">
        <f t="shared" si="147"/>
        <v>0</v>
      </c>
      <c r="L160" s="50">
        <f t="shared" si="148"/>
        <v>0</v>
      </c>
      <c r="M160" s="46">
        <f t="shared" si="149"/>
        <v>0</v>
      </c>
    </row>
    <row r="161" spans="1:15" ht="51" customHeight="1" x14ac:dyDescent="0.2">
      <c r="A161" s="10"/>
      <c r="B161" s="66" t="s">
        <v>77</v>
      </c>
      <c r="C161" s="17" t="s">
        <v>17</v>
      </c>
      <c r="D161" s="16" t="s">
        <v>108</v>
      </c>
      <c r="E161" s="16" t="s">
        <v>8</v>
      </c>
      <c r="F161" s="18" t="s">
        <v>104</v>
      </c>
      <c r="G161" s="87">
        <v>240</v>
      </c>
      <c r="H161" s="50">
        <v>10000</v>
      </c>
      <c r="I161" s="50">
        <v>0</v>
      </c>
      <c r="J161" s="50">
        <v>0</v>
      </c>
      <c r="K161" s="50">
        <v>0</v>
      </c>
      <c r="L161" s="50">
        <v>0</v>
      </c>
      <c r="M161" s="46">
        <v>0</v>
      </c>
    </row>
    <row r="162" spans="1:15" ht="139.5" customHeight="1" x14ac:dyDescent="0.2">
      <c r="A162" s="10"/>
      <c r="B162" s="66" t="s">
        <v>123</v>
      </c>
      <c r="C162" s="17" t="s">
        <v>17</v>
      </c>
      <c r="D162" s="16" t="s">
        <v>108</v>
      </c>
      <c r="E162" s="16" t="s">
        <v>16</v>
      </c>
      <c r="F162" s="18" t="s">
        <v>78</v>
      </c>
      <c r="G162" s="82"/>
      <c r="H162" s="50">
        <f>H163</f>
        <v>23300</v>
      </c>
      <c r="I162" s="50">
        <f t="shared" ref="I162:M162" si="150">I163</f>
        <v>0</v>
      </c>
      <c r="J162" s="50">
        <f t="shared" si="150"/>
        <v>23300</v>
      </c>
      <c r="K162" s="50">
        <f t="shared" si="150"/>
        <v>0</v>
      </c>
      <c r="L162" s="50">
        <f t="shared" si="150"/>
        <v>0</v>
      </c>
      <c r="M162" s="46">
        <f t="shared" si="150"/>
        <v>0</v>
      </c>
    </row>
    <row r="163" spans="1:15" ht="141" customHeight="1" x14ac:dyDescent="0.2">
      <c r="A163" s="85"/>
      <c r="B163" s="66" t="s">
        <v>123</v>
      </c>
      <c r="C163" s="17" t="s">
        <v>17</v>
      </c>
      <c r="D163" s="16" t="s">
        <v>108</v>
      </c>
      <c r="E163" s="16" t="s">
        <v>16</v>
      </c>
      <c r="F163" s="18" t="s">
        <v>84</v>
      </c>
      <c r="G163" s="82">
        <v>500</v>
      </c>
      <c r="H163" s="50">
        <f>H164</f>
        <v>23300</v>
      </c>
      <c r="I163" s="50">
        <f t="shared" ref="I163" si="151">I164</f>
        <v>0</v>
      </c>
      <c r="J163" s="50">
        <f t="shared" ref="J163" si="152">J164</f>
        <v>23300</v>
      </c>
      <c r="K163" s="50">
        <f t="shared" ref="K163" si="153">K164</f>
        <v>0</v>
      </c>
      <c r="L163" s="50">
        <f t="shared" ref="L163" si="154">L164</f>
        <v>0</v>
      </c>
      <c r="M163" s="46">
        <f t="shared" ref="M163" si="155">M164</f>
        <v>0</v>
      </c>
    </row>
    <row r="164" spans="1:15" ht="31.5" customHeight="1" x14ac:dyDescent="0.2">
      <c r="A164" s="10"/>
      <c r="B164" s="66" t="s">
        <v>113</v>
      </c>
      <c r="C164" s="17" t="s">
        <v>17</v>
      </c>
      <c r="D164" s="16" t="s">
        <v>108</v>
      </c>
      <c r="E164" s="16" t="s">
        <v>16</v>
      </c>
      <c r="F164" s="18" t="s">
        <v>84</v>
      </c>
      <c r="G164" s="82">
        <v>540</v>
      </c>
      <c r="H164" s="50">
        <v>23300</v>
      </c>
      <c r="I164" s="51">
        <v>0</v>
      </c>
      <c r="J164" s="61">
        <v>23300</v>
      </c>
      <c r="K164" s="61">
        <v>0</v>
      </c>
      <c r="L164" s="61">
        <v>0</v>
      </c>
      <c r="M164" s="47">
        <v>0</v>
      </c>
    </row>
    <row r="165" spans="1:15" ht="120.75" customHeight="1" x14ac:dyDescent="0.2">
      <c r="A165" s="19">
        <v>2</v>
      </c>
      <c r="B165" s="74" t="s">
        <v>124</v>
      </c>
      <c r="C165" s="67" t="s">
        <v>128</v>
      </c>
      <c r="D165" s="68" t="s">
        <v>9</v>
      </c>
      <c r="E165" s="68" t="s">
        <v>10</v>
      </c>
      <c r="F165" s="69" t="s">
        <v>78</v>
      </c>
      <c r="G165" s="21"/>
      <c r="H165" s="70">
        <f>H166</f>
        <v>0</v>
      </c>
      <c r="I165" s="70">
        <f t="shared" ref="I165:M165" si="156">I166</f>
        <v>0</v>
      </c>
      <c r="J165" s="70">
        <f t="shared" si="156"/>
        <v>250000</v>
      </c>
      <c r="K165" s="70">
        <f t="shared" si="156"/>
        <v>0</v>
      </c>
      <c r="L165" s="70">
        <f t="shared" si="156"/>
        <v>250000</v>
      </c>
      <c r="M165" s="71">
        <f t="shared" si="156"/>
        <v>0</v>
      </c>
    </row>
    <row r="166" spans="1:15" ht="119.25" customHeight="1" x14ac:dyDescent="0.2">
      <c r="A166" s="86" t="s">
        <v>135</v>
      </c>
      <c r="B166" s="74" t="s">
        <v>125</v>
      </c>
      <c r="C166" s="67" t="s">
        <v>128</v>
      </c>
      <c r="D166" s="68" t="s">
        <v>7</v>
      </c>
      <c r="E166" s="68" t="s">
        <v>10</v>
      </c>
      <c r="F166" s="69" t="s">
        <v>78</v>
      </c>
      <c r="G166" s="21"/>
      <c r="H166" s="70">
        <f>H167+H171</f>
        <v>0</v>
      </c>
      <c r="I166" s="70">
        <f t="shared" ref="I166:M166" si="157">I167+I171</f>
        <v>0</v>
      </c>
      <c r="J166" s="70">
        <f t="shared" si="157"/>
        <v>250000</v>
      </c>
      <c r="K166" s="70">
        <f t="shared" si="157"/>
        <v>0</v>
      </c>
      <c r="L166" s="70">
        <f t="shared" si="157"/>
        <v>250000</v>
      </c>
      <c r="M166" s="71">
        <f t="shared" si="157"/>
        <v>0</v>
      </c>
    </row>
    <row r="167" spans="1:15" ht="118.5" customHeight="1" x14ac:dyDescent="0.2">
      <c r="A167" s="10"/>
      <c r="B167" s="75" t="s">
        <v>126</v>
      </c>
      <c r="C167" s="67" t="s">
        <v>128</v>
      </c>
      <c r="D167" s="68" t="s">
        <v>7</v>
      </c>
      <c r="E167" s="68" t="s">
        <v>8</v>
      </c>
      <c r="F167" s="69" t="s">
        <v>78</v>
      </c>
      <c r="G167" s="21"/>
      <c r="H167" s="70">
        <f>H168</f>
        <v>0</v>
      </c>
      <c r="I167" s="70">
        <f t="shared" ref="I167:M167" si="158">I168</f>
        <v>0</v>
      </c>
      <c r="J167" s="70">
        <f t="shared" si="158"/>
        <v>150000</v>
      </c>
      <c r="K167" s="70">
        <f t="shared" si="158"/>
        <v>0</v>
      </c>
      <c r="L167" s="70">
        <f t="shared" si="158"/>
        <v>150000</v>
      </c>
      <c r="M167" s="71">
        <f t="shared" si="158"/>
        <v>0</v>
      </c>
    </row>
    <row r="168" spans="1:15" ht="135.75" customHeight="1" x14ac:dyDescent="0.2">
      <c r="A168" s="10"/>
      <c r="B168" s="65" t="s">
        <v>127</v>
      </c>
      <c r="C168" s="17" t="s">
        <v>128</v>
      </c>
      <c r="D168" s="16" t="s">
        <v>7</v>
      </c>
      <c r="E168" s="16" t="s">
        <v>8</v>
      </c>
      <c r="F168" s="18" t="s">
        <v>79</v>
      </c>
      <c r="G168" s="82"/>
      <c r="H168" s="50">
        <f>H169</f>
        <v>0</v>
      </c>
      <c r="I168" s="50">
        <f t="shared" ref="I168" si="159">I169</f>
        <v>0</v>
      </c>
      <c r="J168" s="50">
        <f t="shared" ref="J168" si="160">J169</f>
        <v>150000</v>
      </c>
      <c r="K168" s="50">
        <f t="shared" ref="K168" si="161">K169</f>
        <v>0</v>
      </c>
      <c r="L168" s="50">
        <f t="shared" ref="L168" si="162">L169</f>
        <v>150000</v>
      </c>
      <c r="M168" s="46">
        <f t="shared" ref="M168" si="163">M169</f>
        <v>0</v>
      </c>
    </row>
    <row r="169" spans="1:15" ht="63.75" customHeight="1" x14ac:dyDescent="0.2">
      <c r="A169" s="10"/>
      <c r="B169" s="66" t="s">
        <v>76</v>
      </c>
      <c r="C169" s="17" t="s">
        <v>128</v>
      </c>
      <c r="D169" s="16" t="s">
        <v>7</v>
      </c>
      <c r="E169" s="16" t="s">
        <v>8</v>
      </c>
      <c r="F169" s="18" t="s">
        <v>79</v>
      </c>
      <c r="G169" s="82">
        <v>200</v>
      </c>
      <c r="H169" s="50">
        <f>H170</f>
        <v>0</v>
      </c>
      <c r="I169" s="50">
        <f t="shared" ref="I169:M169" si="164">I170</f>
        <v>0</v>
      </c>
      <c r="J169" s="50">
        <f t="shared" si="164"/>
        <v>150000</v>
      </c>
      <c r="K169" s="50">
        <f t="shared" si="164"/>
        <v>0</v>
      </c>
      <c r="L169" s="50">
        <f t="shared" si="164"/>
        <v>150000</v>
      </c>
      <c r="M169" s="46">
        <f t="shared" si="164"/>
        <v>0</v>
      </c>
    </row>
    <row r="170" spans="1:15" ht="63.75" customHeight="1" x14ac:dyDescent="0.2">
      <c r="A170" s="10"/>
      <c r="B170" s="66" t="s">
        <v>77</v>
      </c>
      <c r="C170" s="17" t="s">
        <v>128</v>
      </c>
      <c r="D170" s="16" t="s">
        <v>7</v>
      </c>
      <c r="E170" s="16" t="s">
        <v>8</v>
      </c>
      <c r="F170" s="18" t="s">
        <v>79</v>
      </c>
      <c r="G170" s="82">
        <v>240</v>
      </c>
      <c r="H170" s="50">
        <v>0</v>
      </c>
      <c r="I170" s="50">
        <f t="shared" ref="I170:J174" si="165">I171</f>
        <v>0</v>
      </c>
      <c r="J170" s="50">
        <v>150000</v>
      </c>
      <c r="K170" s="50">
        <f t="shared" ref="K170:L174" si="166">K171</f>
        <v>0</v>
      </c>
      <c r="L170" s="50">
        <v>150000</v>
      </c>
      <c r="M170" s="46">
        <v>0</v>
      </c>
    </row>
    <row r="171" spans="1:15" ht="95.25" customHeight="1" x14ac:dyDescent="0.2">
      <c r="A171" s="19" t="s">
        <v>136</v>
      </c>
      <c r="B171" s="78" t="s">
        <v>129</v>
      </c>
      <c r="C171" s="67" t="s">
        <v>128</v>
      </c>
      <c r="D171" s="68" t="s">
        <v>14</v>
      </c>
      <c r="E171" s="68" t="s">
        <v>10</v>
      </c>
      <c r="F171" s="69" t="s">
        <v>78</v>
      </c>
      <c r="G171" s="21"/>
      <c r="H171" s="70">
        <f>H172</f>
        <v>0</v>
      </c>
      <c r="I171" s="70">
        <f t="shared" si="165"/>
        <v>0</v>
      </c>
      <c r="J171" s="70">
        <f t="shared" si="165"/>
        <v>100000</v>
      </c>
      <c r="K171" s="70">
        <f t="shared" si="166"/>
        <v>0</v>
      </c>
      <c r="L171" s="70">
        <f t="shared" si="166"/>
        <v>100000</v>
      </c>
      <c r="M171" s="71">
        <f t="shared" ref="M171:M174" si="167">M172</f>
        <v>0</v>
      </c>
    </row>
    <row r="172" spans="1:15" ht="111.75" customHeight="1" x14ac:dyDescent="0.2">
      <c r="A172" s="10"/>
      <c r="B172" s="66" t="s">
        <v>130</v>
      </c>
      <c r="C172" s="17" t="s">
        <v>128</v>
      </c>
      <c r="D172" s="16" t="s">
        <v>14</v>
      </c>
      <c r="E172" s="16" t="s">
        <v>8</v>
      </c>
      <c r="F172" s="18" t="s">
        <v>78</v>
      </c>
      <c r="G172" s="82"/>
      <c r="H172" s="50">
        <f t="shared" ref="H172:H174" si="168">H173</f>
        <v>0</v>
      </c>
      <c r="I172" s="50">
        <f t="shared" si="165"/>
        <v>0</v>
      </c>
      <c r="J172" s="50">
        <f t="shared" si="165"/>
        <v>100000</v>
      </c>
      <c r="K172" s="50">
        <f t="shared" si="166"/>
        <v>0</v>
      </c>
      <c r="L172" s="50">
        <f t="shared" si="166"/>
        <v>100000</v>
      </c>
      <c r="M172" s="46">
        <f t="shared" si="167"/>
        <v>0</v>
      </c>
    </row>
    <row r="173" spans="1:15" ht="138.75" customHeight="1" x14ac:dyDescent="0.2">
      <c r="A173" s="10"/>
      <c r="B173" s="66" t="s">
        <v>131</v>
      </c>
      <c r="C173" s="17" t="s">
        <v>128</v>
      </c>
      <c r="D173" s="16" t="s">
        <v>14</v>
      </c>
      <c r="E173" s="16" t="s">
        <v>8</v>
      </c>
      <c r="F173" s="18" t="s">
        <v>79</v>
      </c>
      <c r="G173" s="82"/>
      <c r="H173" s="50">
        <f t="shared" si="168"/>
        <v>0</v>
      </c>
      <c r="I173" s="50">
        <f t="shared" si="165"/>
        <v>0</v>
      </c>
      <c r="J173" s="50">
        <f t="shared" si="165"/>
        <v>100000</v>
      </c>
      <c r="K173" s="50">
        <f t="shared" si="166"/>
        <v>0</v>
      </c>
      <c r="L173" s="50">
        <f t="shared" si="166"/>
        <v>100000</v>
      </c>
      <c r="M173" s="46">
        <f t="shared" si="167"/>
        <v>0</v>
      </c>
      <c r="O173" s="58"/>
    </row>
    <row r="174" spans="1:15" ht="45" x14ac:dyDescent="0.2">
      <c r="A174" s="10"/>
      <c r="B174" s="66" t="s">
        <v>76</v>
      </c>
      <c r="C174" s="17" t="s">
        <v>128</v>
      </c>
      <c r="D174" s="16" t="s">
        <v>14</v>
      </c>
      <c r="E174" s="16" t="s">
        <v>8</v>
      </c>
      <c r="F174" s="18" t="s">
        <v>79</v>
      </c>
      <c r="G174" s="82">
        <v>200</v>
      </c>
      <c r="H174" s="50">
        <f t="shared" si="168"/>
        <v>0</v>
      </c>
      <c r="I174" s="50">
        <f t="shared" si="165"/>
        <v>0</v>
      </c>
      <c r="J174" s="50">
        <f t="shared" si="165"/>
        <v>100000</v>
      </c>
      <c r="K174" s="50">
        <f t="shared" si="166"/>
        <v>0</v>
      </c>
      <c r="L174" s="50">
        <f t="shared" si="166"/>
        <v>100000</v>
      </c>
      <c r="M174" s="46">
        <f t="shared" si="167"/>
        <v>0</v>
      </c>
      <c r="O174" s="58"/>
    </row>
    <row r="175" spans="1:15" ht="63.75" customHeight="1" x14ac:dyDescent="0.2">
      <c r="A175" s="10"/>
      <c r="B175" s="66" t="s">
        <v>77</v>
      </c>
      <c r="C175" s="17" t="s">
        <v>128</v>
      </c>
      <c r="D175" s="16" t="s">
        <v>14</v>
      </c>
      <c r="E175" s="16" t="s">
        <v>8</v>
      </c>
      <c r="F175" s="18" t="s">
        <v>79</v>
      </c>
      <c r="G175" s="82">
        <v>240</v>
      </c>
      <c r="H175" s="50">
        <v>0</v>
      </c>
      <c r="I175" s="50">
        <v>0</v>
      </c>
      <c r="J175" s="50">
        <v>100000</v>
      </c>
      <c r="K175" s="50">
        <v>0</v>
      </c>
      <c r="L175" s="50">
        <v>100000</v>
      </c>
      <c r="M175" s="46">
        <v>0</v>
      </c>
      <c r="O175" s="58"/>
    </row>
    <row r="176" spans="1:15" ht="63.75" hidden="1" customHeight="1" x14ac:dyDescent="0.2">
      <c r="A176" s="10"/>
      <c r="B176" s="66" t="s">
        <v>111</v>
      </c>
      <c r="C176" s="17" t="s">
        <v>17</v>
      </c>
      <c r="D176" s="16" t="s">
        <v>110</v>
      </c>
      <c r="E176" s="16" t="s">
        <v>12</v>
      </c>
      <c r="F176" s="18" t="s">
        <v>112</v>
      </c>
      <c r="G176" s="82"/>
      <c r="H176" s="50">
        <f>H177</f>
        <v>0</v>
      </c>
      <c r="I176" s="50">
        <f t="shared" ref="I176:M176" si="169">I177</f>
        <v>0</v>
      </c>
      <c r="J176" s="50">
        <f t="shared" si="169"/>
        <v>0</v>
      </c>
      <c r="K176" s="50">
        <f t="shared" si="169"/>
        <v>0</v>
      </c>
      <c r="L176" s="50">
        <f t="shared" si="169"/>
        <v>0</v>
      </c>
      <c r="M176" s="46">
        <f t="shared" si="169"/>
        <v>0</v>
      </c>
    </row>
    <row r="177" spans="1:13" ht="63.75" hidden="1" customHeight="1" x14ac:dyDescent="0.2">
      <c r="A177" s="10"/>
      <c r="B177" s="66" t="s">
        <v>76</v>
      </c>
      <c r="C177" s="17" t="s">
        <v>17</v>
      </c>
      <c r="D177" s="16" t="s">
        <v>110</v>
      </c>
      <c r="E177" s="16" t="s">
        <v>12</v>
      </c>
      <c r="F177" s="18" t="s">
        <v>112</v>
      </c>
      <c r="G177" s="82">
        <v>200</v>
      </c>
      <c r="H177" s="50">
        <f>H178</f>
        <v>0</v>
      </c>
      <c r="I177" s="50">
        <f t="shared" ref="I177" si="170">I178</f>
        <v>0</v>
      </c>
      <c r="J177" s="50">
        <f t="shared" ref="J177" si="171">J178</f>
        <v>0</v>
      </c>
      <c r="K177" s="50">
        <f t="shared" ref="K177" si="172">K178</f>
        <v>0</v>
      </c>
      <c r="L177" s="50">
        <f t="shared" ref="L177" si="173">L178</f>
        <v>0</v>
      </c>
      <c r="M177" s="46">
        <f t="shared" ref="M177" si="174">M178</f>
        <v>0</v>
      </c>
    </row>
    <row r="178" spans="1:13" ht="63.75" hidden="1" customHeight="1" x14ac:dyDescent="0.2">
      <c r="A178" s="10"/>
      <c r="B178" s="66" t="s">
        <v>77</v>
      </c>
      <c r="C178" s="17" t="s">
        <v>17</v>
      </c>
      <c r="D178" s="16" t="s">
        <v>110</v>
      </c>
      <c r="E178" s="16" t="s">
        <v>12</v>
      </c>
      <c r="F178" s="18" t="s">
        <v>112</v>
      </c>
      <c r="G178" s="82">
        <v>240</v>
      </c>
      <c r="H178" s="50">
        <f>I178</f>
        <v>0</v>
      </c>
      <c r="I178" s="51">
        <v>0</v>
      </c>
      <c r="J178" s="47">
        <v>0</v>
      </c>
      <c r="K178" s="47">
        <v>0</v>
      </c>
      <c r="L178" s="47">
        <v>0</v>
      </c>
      <c r="M178" s="47">
        <v>0</v>
      </c>
    </row>
    <row r="179" spans="1:13" ht="30" customHeight="1" x14ac:dyDescent="0.25">
      <c r="A179" s="64"/>
      <c r="B179" s="35" t="s">
        <v>31</v>
      </c>
      <c r="C179" s="89"/>
      <c r="D179" s="90"/>
      <c r="E179" s="90"/>
      <c r="F179" s="91"/>
      <c r="G179" s="36"/>
      <c r="H179" s="57">
        <f t="shared" ref="H179:M179" si="175">H165+H22</f>
        <v>26722445.73</v>
      </c>
      <c r="I179" s="57">
        <f t="shared" si="175"/>
        <v>995163</v>
      </c>
      <c r="J179" s="57">
        <f t="shared" si="175"/>
        <v>22473008.829999998</v>
      </c>
      <c r="K179" s="57">
        <f t="shared" si="175"/>
        <v>995163</v>
      </c>
      <c r="L179" s="57">
        <f t="shared" si="175"/>
        <v>23119595.009999998</v>
      </c>
      <c r="M179" s="57">
        <f t="shared" si="175"/>
        <v>995163</v>
      </c>
    </row>
    <row r="181" spans="1:13" x14ac:dyDescent="0.2">
      <c r="H181" s="58"/>
      <c r="L181" s="58"/>
    </row>
    <row r="182" spans="1:13" x14ac:dyDescent="0.2">
      <c r="H182" s="58"/>
      <c r="J182" s="58"/>
      <c r="L182" s="58"/>
    </row>
    <row r="183" spans="1:13" x14ac:dyDescent="0.2">
      <c r="H183" s="58"/>
      <c r="J183" s="58"/>
      <c r="L183" s="58"/>
    </row>
    <row r="185" spans="1:13" x14ac:dyDescent="0.2">
      <c r="H185" s="58"/>
    </row>
  </sheetData>
  <mergeCells count="24">
    <mergeCell ref="D6:F6"/>
    <mergeCell ref="H18:M18"/>
    <mergeCell ref="H19:I19"/>
    <mergeCell ref="J19:K19"/>
    <mergeCell ref="L19:M19"/>
    <mergeCell ref="A14:M14"/>
    <mergeCell ref="A15:M15"/>
    <mergeCell ref="D1:F1"/>
    <mergeCell ref="D3:F3"/>
    <mergeCell ref="D4:F4"/>
    <mergeCell ref="D5:F5"/>
    <mergeCell ref="D2:F2"/>
    <mergeCell ref="C179:F179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2019-09-20T04:02:13Z</cp:lastPrinted>
  <dcterms:created xsi:type="dcterms:W3CDTF">2012-11-05T08:57:06Z</dcterms:created>
  <dcterms:modified xsi:type="dcterms:W3CDTF">2019-09-25T05:19:32Z</dcterms:modified>
</cp:coreProperties>
</file>