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05" windowWidth="15480" windowHeight="85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7" i="1" l="1"/>
  <c r="I177" i="1" l="1"/>
  <c r="H129" i="1"/>
  <c r="H92" i="1"/>
  <c r="H59" i="1" l="1"/>
  <c r="H36" i="1"/>
  <c r="H79" i="1" l="1"/>
  <c r="H82" i="1"/>
  <c r="H180" i="1" l="1"/>
  <c r="I24" i="1" l="1"/>
  <c r="I56" i="1"/>
  <c r="J56" i="1"/>
  <c r="K56" i="1"/>
  <c r="L56" i="1"/>
  <c r="M56" i="1"/>
  <c r="H56" i="1"/>
  <c r="H57" i="1"/>
  <c r="I58" i="1"/>
  <c r="J58" i="1"/>
  <c r="K58" i="1"/>
  <c r="L58" i="1"/>
  <c r="M58" i="1"/>
  <c r="H58" i="1"/>
  <c r="H87" i="1" l="1"/>
  <c r="H106" i="1"/>
  <c r="I179" i="1"/>
  <c r="H179" i="1"/>
  <c r="H178" i="1" s="1"/>
  <c r="I178" i="1"/>
  <c r="H177" i="1"/>
  <c r="H165" i="1" s="1"/>
  <c r="H164" i="1" s="1"/>
  <c r="I176" i="1"/>
  <c r="H176" i="1"/>
  <c r="I175" i="1"/>
  <c r="I165" i="1" s="1"/>
  <c r="I164" i="1" s="1"/>
  <c r="I22" i="1" s="1"/>
  <c r="H175" i="1"/>
  <c r="H174" i="1"/>
  <c r="I173" i="1"/>
  <c r="H173" i="1"/>
  <c r="I172" i="1"/>
  <c r="H172" i="1"/>
  <c r="H171" i="1"/>
  <c r="I170" i="1"/>
  <c r="H170" i="1"/>
  <c r="I169" i="1"/>
  <c r="H169" i="1"/>
  <c r="H147" i="1" l="1"/>
  <c r="H142" i="1" l="1"/>
  <c r="H95" i="1"/>
  <c r="L79" i="1" l="1"/>
  <c r="L82" i="1"/>
  <c r="J82" i="1"/>
  <c r="L127" i="1"/>
  <c r="J127" i="1"/>
  <c r="H122" i="1"/>
  <c r="J95" i="1" l="1"/>
  <c r="H162" i="1" l="1"/>
  <c r="H161" i="1" s="1"/>
  <c r="I162" i="1"/>
  <c r="J162" i="1"/>
  <c r="J161" i="1" s="1"/>
  <c r="K162" i="1"/>
  <c r="L162" i="1"/>
  <c r="L161" i="1" s="1"/>
  <c r="M162" i="1"/>
  <c r="I161" i="1"/>
  <c r="K161" i="1"/>
  <c r="M161" i="1"/>
  <c r="I85" i="1" l="1"/>
  <c r="I84" i="1" s="1"/>
  <c r="I83" i="1" s="1"/>
  <c r="J85" i="1"/>
  <c r="J84" i="1" s="1"/>
  <c r="J83" i="1" s="1"/>
  <c r="K85" i="1"/>
  <c r="K84" i="1" s="1"/>
  <c r="K83" i="1" s="1"/>
  <c r="L85" i="1"/>
  <c r="L84" i="1" s="1"/>
  <c r="L83" i="1" s="1"/>
  <c r="M85" i="1"/>
  <c r="M84" i="1" s="1"/>
  <c r="M83" i="1" s="1"/>
  <c r="I86" i="1"/>
  <c r="J86" i="1"/>
  <c r="K86" i="1"/>
  <c r="L86" i="1"/>
  <c r="M86" i="1"/>
  <c r="H86" i="1"/>
  <c r="H85" i="1" s="1"/>
  <c r="H84" i="1" s="1"/>
  <c r="H33" i="1"/>
  <c r="I126" i="1" l="1"/>
  <c r="J126" i="1"/>
  <c r="K126" i="1"/>
  <c r="L126" i="1"/>
  <c r="M126" i="1"/>
  <c r="H126" i="1"/>
  <c r="L122" i="1"/>
  <c r="J122" i="1"/>
  <c r="H145" i="1" l="1"/>
  <c r="H152" i="1" l="1"/>
  <c r="H144" i="1"/>
  <c r="J144" i="1"/>
  <c r="L144" i="1"/>
  <c r="H128" i="1"/>
  <c r="H125" i="1" s="1"/>
  <c r="J128" i="1"/>
  <c r="J125" i="1" s="1"/>
  <c r="L128" i="1"/>
  <c r="L125" i="1" s="1"/>
  <c r="H35" i="1"/>
  <c r="J35" i="1"/>
  <c r="L35" i="1"/>
  <c r="H167" i="1" l="1"/>
  <c r="H166" i="1" s="1"/>
  <c r="I167" i="1"/>
  <c r="I166" i="1" s="1"/>
  <c r="J167" i="1"/>
  <c r="J166" i="1" s="1"/>
  <c r="K167" i="1"/>
  <c r="L167" i="1"/>
  <c r="L166" i="1" s="1"/>
  <c r="M167" i="1"/>
  <c r="M166" i="1" s="1"/>
  <c r="K166" i="1"/>
  <c r="H137" i="1" l="1"/>
  <c r="H136" i="1" s="1"/>
  <c r="H186" i="1" l="1"/>
  <c r="H185" i="1" s="1"/>
  <c r="H184" i="1" s="1"/>
  <c r="I186" i="1"/>
  <c r="I185" i="1" s="1"/>
  <c r="I184" i="1" s="1"/>
  <c r="J186" i="1"/>
  <c r="J185" i="1" s="1"/>
  <c r="J184" i="1" s="1"/>
  <c r="K186" i="1"/>
  <c r="K185" i="1" s="1"/>
  <c r="K184" i="1" s="1"/>
  <c r="L186" i="1"/>
  <c r="L185" i="1" s="1"/>
  <c r="L184" i="1" s="1"/>
  <c r="M186" i="1"/>
  <c r="M185" i="1" s="1"/>
  <c r="M184" i="1" s="1"/>
  <c r="H189" i="1" l="1"/>
  <c r="I189" i="1"/>
  <c r="I188" i="1" s="1"/>
  <c r="J189" i="1"/>
  <c r="J188" i="1" s="1"/>
  <c r="K189" i="1"/>
  <c r="K188" i="1" s="1"/>
  <c r="L189" i="1"/>
  <c r="M189" i="1"/>
  <c r="M188" i="1" s="1"/>
  <c r="L188" i="1"/>
  <c r="H182" i="1"/>
  <c r="H181" i="1" s="1"/>
  <c r="I182" i="1"/>
  <c r="I181" i="1" s="1"/>
  <c r="J182" i="1"/>
  <c r="K182" i="1"/>
  <c r="K181" i="1" s="1"/>
  <c r="L182" i="1"/>
  <c r="L181" i="1" s="1"/>
  <c r="M182" i="1"/>
  <c r="M181" i="1" s="1"/>
  <c r="J181" i="1"/>
  <c r="H75" i="1" l="1"/>
  <c r="H74" i="1" s="1"/>
  <c r="I75" i="1"/>
  <c r="I74" i="1" s="1"/>
  <c r="J75" i="1"/>
  <c r="J74" i="1" s="1"/>
  <c r="K75" i="1"/>
  <c r="K74" i="1" s="1"/>
  <c r="L75" i="1"/>
  <c r="M75" i="1"/>
  <c r="M74" i="1" s="1"/>
  <c r="L74" i="1"/>
  <c r="H209" i="1" l="1"/>
  <c r="H208" i="1" s="1"/>
  <c r="I209" i="1"/>
  <c r="J209" i="1"/>
  <c r="J208" i="1" s="1"/>
  <c r="K209" i="1"/>
  <c r="L209" i="1"/>
  <c r="L208" i="1" s="1"/>
  <c r="M209" i="1"/>
  <c r="I208" i="1"/>
  <c r="K208" i="1"/>
  <c r="M208" i="1"/>
  <c r="I212" i="1"/>
  <c r="I211" i="1" s="1"/>
  <c r="J212" i="1"/>
  <c r="K212" i="1"/>
  <c r="K211" i="1" s="1"/>
  <c r="L212" i="1"/>
  <c r="L211" i="1" s="1"/>
  <c r="M212" i="1"/>
  <c r="M211" i="1" s="1"/>
  <c r="J211" i="1"/>
  <c r="H213" i="1"/>
  <c r="H212" i="1" s="1"/>
  <c r="H211" i="1" s="1"/>
  <c r="H201" i="1"/>
  <c r="H200" i="1" s="1"/>
  <c r="I201" i="1"/>
  <c r="I200" i="1" s="1"/>
  <c r="J201" i="1"/>
  <c r="J200" i="1" s="1"/>
  <c r="K201" i="1"/>
  <c r="L201" i="1"/>
  <c r="L200" i="1" s="1"/>
  <c r="M201" i="1"/>
  <c r="K200" i="1"/>
  <c r="M200" i="1"/>
  <c r="I204" i="1"/>
  <c r="I203" i="1" s="1"/>
  <c r="J204" i="1"/>
  <c r="J203" i="1" s="1"/>
  <c r="K204" i="1"/>
  <c r="K203" i="1" s="1"/>
  <c r="L204" i="1"/>
  <c r="L203" i="1" s="1"/>
  <c r="M204" i="1"/>
  <c r="M203" i="1" s="1"/>
  <c r="H205" i="1"/>
  <c r="H204" i="1" s="1"/>
  <c r="H203" i="1" s="1"/>
  <c r="H195" i="1"/>
  <c r="H194" i="1" s="1"/>
  <c r="I195" i="1"/>
  <c r="I194" i="1" s="1"/>
  <c r="J195" i="1"/>
  <c r="K195" i="1"/>
  <c r="K194" i="1" s="1"/>
  <c r="L195" i="1"/>
  <c r="L194" i="1" s="1"/>
  <c r="M195" i="1"/>
  <c r="M194" i="1" s="1"/>
  <c r="J194" i="1"/>
  <c r="I198" i="1"/>
  <c r="I197" i="1" s="1"/>
  <c r="J198" i="1"/>
  <c r="J197" i="1" s="1"/>
  <c r="K198" i="1"/>
  <c r="K197" i="1" s="1"/>
  <c r="L198" i="1"/>
  <c r="L197" i="1" s="1"/>
  <c r="M198" i="1"/>
  <c r="M197" i="1" s="1"/>
  <c r="H199" i="1"/>
  <c r="H198" i="1" s="1"/>
  <c r="H197" i="1" s="1"/>
  <c r="L193" i="1" l="1"/>
  <c r="M207" i="1"/>
  <c r="M206" i="1" s="1"/>
  <c r="J207" i="1"/>
  <c r="J206" i="1" s="1"/>
  <c r="K207" i="1"/>
  <c r="K206" i="1" s="1"/>
  <c r="L207" i="1"/>
  <c r="I207" i="1"/>
  <c r="I206" i="1" s="1"/>
  <c r="K193" i="1"/>
  <c r="J193" i="1"/>
  <c r="M193" i="1"/>
  <c r="M192" i="1" s="1"/>
  <c r="M191" i="1" s="1"/>
  <c r="I193" i="1"/>
  <c r="I192" i="1" s="1"/>
  <c r="I191" i="1" s="1"/>
  <c r="H207" i="1"/>
  <c r="H206" i="1" s="1"/>
  <c r="H193" i="1"/>
  <c r="H192" i="1" s="1"/>
  <c r="I131" i="1"/>
  <c r="I130" i="1" s="1"/>
  <c r="J131" i="1"/>
  <c r="J130" i="1" s="1"/>
  <c r="K131" i="1"/>
  <c r="K130" i="1" s="1"/>
  <c r="L131" i="1"/>
  <c r="L130" i="1" s="1"/>
  <c r="M131" i="1"/>
  <c r="M130" i="1" s="1"/>
  <c r="H131" i="1"/>
  <c r="H130" i="1" s="1"/>
  <c r="H191" i="1" l="1"/>
  <c r="L192" i="1"/>
  <c r="L191" i="1" s="1"/>
  <c r="L206" i="1"/>
  <c r="J192" i="1"/>
  <c r="J191" i="1" s="1"/>
  <c r="K192" i="1"/>
  <c r="K191" i="1" s="1"/>
  <c r="J170" i="1"/>
  <c r="J169" i="1" s="1"/>
  <c r="K170" i="1"/>
  <c r="K169" i="1" s="1"/>
  <c r="L170" i="1"/>
  <c r="L169" i="1" s="1"/>
  <c r="M170" i="1"/>
  <c r="M169" i="1" s="1"/>
  <c r="J173" i="1"/>
  <c r="J172" i="1" s="1"/>
  <c r="K173" i="1"/>
  <c r="K172" i="1" s="1"/>
  <c r="L173" i="1"/>
  <c r="L172" i="1" s="1"/>
  <c r="M173" i="1"/>
  <c r="M172" i="1" s="1"/>
  <c r="K165" i="1" l="1"/>
  <c r="K164" i="1" s="1"/>
  <c r="L165" i="1"/>
  <c r="L164" i="1" s="1"/>
  <c r="J165" i="1"/>
  <c r="J164" i="1" s="1"/>
  <c r="M165" i="1"/>
  <c r="M164" i="1" s="1"/>
  <c r="I46" i="1"/>
  <c r="J46" i="1"/>
  <c r="K46" i="1"/>
  <c r="L46" i="1"/>
  <c r="M46" i="1"/>
  <c r="H46" i="1"/>
  <c r="I48" i="1"/>
  <c r="J48" i="1"/>
  <c r="K48" i="1"/>
  <c r="L48" i="1"/>
  <c r="M48" i="1"/>
  <c r="H48" i="1"/>
  <c r="I52" i="1"/>
  <c r="J52" i="1"/>
  <c r="K52" i="1"/>
  <c r="L52" i="1"/>
  <c r="M52" i="1"/>
  <c r="H52" i="1"/>
  <c r="I50" i="1"/>
  <c r="J50" i="1"/>
  <c r="K50" i="1"/>
  <c r="L50" i="1"/>
  <c r="M50" i="1"/>
  <c r="H50" i="1"/>
  <c r="I54" i="1"/>
  <c r="J54" i="1"/>
  <c r="K54" i="1"/>
  <c r="L54" i="1"/>
  <c r="M54" i="1"/>
  <c r="H54" i="1"/>
  <c r="J45" i="1" l="1"/>
  <c r="L45" i="1"/>
  <c r="M45" i="1"/>
  <c r="K45" i="1"/>
  <c r="I45" i="1"/>
  <c r="H45" i="1"/>
  <c r="M43" i="1"/>
  <c r="L43" i="1"/>
  <c r="K43" i="1"/>
  <c r="J43" i="1"/>
  <c r="I43" i="1"/>
  <c r="H43" i="1"/>
  <c r="M41" i="1"/>
  <c r="L41" i="1"/>
  <c r="K41" i="1"/>
  <c r="J41" i="1"/>
  <c r="I41" i="1"/>
  <c r="H41" i="1"/>
  <c r="M39" i="1"/>
  <c r="L39" i="1"/>
  <c r="K39" i="1"/>
  <c r="J39" i="1"/>
  <c r="I39" i="1"/>
  <c r="H39" i="1"/>
  <c r="M37" i="1"/>
  <c r="L37" i="1"/>
  <c r="K37" i="1"/>
  <c r="J37" i="1"/>
  <c r="I37" i="1"/>
  <c r="H37" i="1"/>
  <c r="H102" i="1"/>
  <c r="H101" i="1" s="1"/>
  <c r="I102" i="1"/>
  <c r="I101" i="1" s="1"/>
  <c r="J102" i="1"/>
  <c r="J101" i="1" s="1"/>
  <c r="K102" i="1"/>
  <c r="K101" i="1" s="1"/>
  <c r="L102" i="1"/>
  <c r="L101" i="1" s="1"/>
  <c r="M102" i="1"/>
  <c r="M101" i="1" s="1"/>
  <c r="L152" i="1" l="1"/>
  <c r="J152" i="1"/>
  <c r="H108" i="1"/>
  <c r="I108" i="1"/>
  <c r="I107" i="1" s="1"/>
  <c r="J108" i="1"/>
  <c r="J107" i="1" s="1"/>
  <c r="K108" i="1"/>
  <c r="K107" i="1" s="1"/>
  <c r="L108" i="1"/>
  <c r="L107" i="1" s="1"/>
  <c r="M108" i="1"/>
  <c r="M107" i="1" s="1"/>
  <c r="H32" i="1"/>
  <c r="H31" i="1" s="1"/>
  <c r="I32" i="1"/>
  <c r="I31" i="1" s="1"/>
  <c r="J32" i="1"/>
  <c r="J31" i="1" s="1"/>
  <c r="K32" i="1"/>
  <c r="K31" i="1" s="1"/>
  <c r="L32" i="1"/>
  <c r="L31" i="1" s="1"/>
  <c r="M32" i="1"/>
  <c r="M31" i="1" s="1"/>
  <c r="I134" i="1" l="1"/>
  <c r="J134" i="1"/>
  <c r="K134" i="1"/>
  <c r="L134" i="1"/>
  <c r="M134" i="1"/>
  <c r="H134" i="1"/>
  <c r="H133" i="1" s="1"/>
  <c r="I137" i="1"/>
  <c r="I136" i="1" s="1"/>
  <c r="J137" i="1"/>
  <c r="J136" i="1" s="1"/>
  <c r="K137" i="1"/>
  <c r="K136" i="1" s="1"/>
  <c r="L137" i="1"/>
  <c r="L136" i="1" s="1"/>
  <c r="M137" i="1"/>
  <c r="M136" i="1" s="1"/>
  <c r="H141" i="1"/>
  <c r="H140" i="1" s="1"/>
  <c r="I141" i="1"/>
  <c r="I140" i="1" s="1"/>
  <c r="J141" i="1"/>
  <c r="J140" i="1" s="1"/>
  <c r="K141" i="1"/>
  <c r="L141" i="1"/>
  <c r="L140" i="1" s="1"/>
  <c r="M141" i="1"/>
  <c r="M140" i="1" s="1"/>
  <c r="K140" i="1"/>
  <c r="I144" i="1"/>
  <c r="K144" i="1"/>
  <c r="M144" i="1"/>
  <c r="I146" i="1"/>
  <c r="J146" i="1"/>
  <c r="K146" i="1"/>
  <c r="L146" i="1"/>
  <c r="M146" i="1"/>
  <c r="H146" i="1"/>
  <c r="I148" i="1"/>
  <c r="J148" i="1"/>
  <c r="K148" i="1"/>
  <c r="L148" i="1"/>
  <c r="M148" i="1"/>
  <c r="H148" i="1"/>
  <c r="H156" i="1"/>
  <c r="H155" i="1" s="1"/>
  <c r="I156" i="1"/>
  <c r="I155" i="1" s="1"/>
  <c r="J156" i="1"/>
  <c r="J155" i="1" s="1"/>
  <c r="K156" i="1"/>
  <c r="K155" i="1" s="1"/>
  <c r="L156" i="1"/>
  <c r="L155" i="1" s="1"/>
  <c r="M156" i="1"/>
  <c r="M155" i="1" s="1"/>
  <c r="I159" i="1"/>
  <c r="J159" i="1"/>
  <c r="K159" i="1"/>
  <c r="L159" i="1"/>
  <c r="M159" i="1"/>
  <c r="H159" i="1"/>
  <c r="I158" i="1"/>
  <c r="J158" i="1"/>
  <c r="K158" i="1"/>
  <c r="L158" i="1"/>
  <c r="M158" i="1"/>
  <c r="H153" i="1"/>
  <c r="I153" i="1"/>
  <c r="J153" i="1"/>
  <c r="K153" i="1"/>
  <c r="L153" i="1"/>
  <c r="M153" i="1"/>
  <c r="I151" i="1"/>
  <c r="J151" i="1"/>
  <c r="K151" i="1"/>
  <c r="L151" i="1"/>
  <c r="M151" i="1"/>
  <c r="H151" i="1"/>
  <c r="I121" i="1"/>
  <c r="J121" i="1"/>
  <c r="K121" i="1"/>
  <c r="L121" i="1"/>
  <c r="M121" i="1"/>
  <c r="I123" i="1"/>
  <c r="J123" i="1"/>
  <c r="K123" i="1"/>
  <c r="L123" i="1"/>
  <c r="M123" i="1"/>
  <c r="H123" i="1"/>
  <c r="I128" i="1"/>
  <c r="I125" i="1" s="1"/>
  <c r="K128" i="1"/>
  <c r="K125" i="1" s="1"/>
  <c r="M128" i="1"/>
  <c r="M125" i="1" s="1"/>
  <c r="I113" i="1"/>
  <c r="I112" i="1" s="1"/>
  <c r="J113" i="1"/>
  <c r="J112" i="1" s="1"/>
  <c r="K113" i="1"/>
  <c r="L113" i="1"/>
  <c r="L112" i="1" s="1"/>
  <c r="M113" i="1"/>
  <c r="M112" i="1" s="1"/>
  <c r="H113" i="1"/>
  <c r="H112" i="1" s="1"/>
  <c r="K112" i="1"/>
  <c r="I110" i="1"/>
  <c r="H116" i="1"/>
  <c r="H115" i="1" s="1"/>
  <c r="I116" i="1"/>
  <c r="I115" i="1" s="1"/>
  <c r="J116" i="1"/>
  <c r="J115" i="1" s="1"/>
  <c r="K116" i="1"/>
  <c r="K115" i="1" s="1"/>
  <c r="L116" i="1"/>
  <c r="L115" i="1" s="1"/>
  <c r="M116" i="1"/>
  <c r="M115" i="1" s="1"/>
  <c r="H105" i="1"/>
  <c r="H104" i="1" s="1"/>
  <c r="I105" i="1"/>
  <c r="I104" i="1" s="1"/>
  <c r="I100" i="1" s="1"/>
  <c r="J105" i="1"/>
  <c r="J104" i="1" s="1"/>
  <c r="J100" i="1" s="1"/>
  <c r="K105" i="1"/>
  <c r="K104" i="1" s="1"/>
  <c r="K100" i="1" s="1"/>
  <c r="L105" i="1"/>
  <c r="L104" i="1" s="1"/>
  <c r="L100" i="1" s="1"/>
  <c r="M105" i="1"/>
  <c r="M104" i="1" s="1"/>
  <c r="M100" i="1" s="1"/>
  <c r="L111" i="1" l="1"/>
  <c r="L110" i="1" s="1"/>
  <c r="L120" i="1"/>
  <c r="J120" i="1"/>
  <c r="M143" i="1"/>
  <c r="K143" i="1"/>
  <c r="I143" i="1"/>
  <c r="M133" i="1"/>
  <c r="K133" i="1"/>
  <c r="I133" i="1"/>
  <c r="M120" i="1"/>
  <c r="K120" i="1"/>
  <c r="I120" i="1"/>
  <c r="L133" i="1"/>
  <c r="J133" i="1"/>
  <c r="L150" i="1"/>
  <c r="H150" i="1"/>
  <c r="L143" i="1"/>
  <c r="J143" i="1"/>
  <c r="J150" i="1"/>
  <c r="M150" i="1"/>
  <c r="K150" i="1"/>
  <c r="I150" i="1"/>
  <c r="I118" i="1" s="1"/>
  <c r="K119" i="1"/>
  <c r="K118" i="1" s="1"/>
  <c r="M111" i="1"/>
  <c r="M110" i="1" s="1"/>
  <c r="K111" i="1"/>
  <c r="K110" i="1" s="1"/>
  <c r="K98" i="1"/>
  <c r="K97" i="1" s="1"/>
  <c r="K96" i="1" s="1"/>
  <c r="L98" i="1"/>
  <c r="L97" i="1" s="1"/>
  <c r="L96" i="1" s="1"/>
  <c r="M98" i="1"/>
  <c r="M97" i="1" s="1"/>
  <c r="M96" i="1" s="1"/>
  <c r="I91" i="1"/>
  <c r="J91" i="1"/>
  <c r="K91" i="1"/>
  <c r="L91" i="1"/>
  <c r="M91" i="1"/>
  <c r="I90" i="1"/>
  <c r="J90" i="1"/>
  <c r="K90" i="1"/>
  <c r="L90" i="1"/>
  <c r="M90" i="1"/>
  <c r="H94" i="1"/>
  <c r="I94" i="1"/>
  <c r="I93" i="1" s="1"/>
  <c r="J94" i="1"/>
  <c r="J93" i="1" s="1"/>
  <c r="K94" i="1"/>
  <c r="K93" i="1" s="1"/>
  <c r="L94" i="1"/>
  <c r="L93" i="1" s="1"/>
  <c r="L89" i="1" s="1"/>
  <c r="M94" i="1"/>
  <c r="M93" i="1" s="1"/>
  <c r="I78" i="1"/>
  <c r="I77" i="1" s="1"/>
  <c r="J78" i="1"/>
  <c r="J77" i="1" s="1"/>
  <c r="K78" i="1"/>
  <c r="K77" i="1" s="1"/>
  <c r="L78" i="1"/>
  <c r="L77" i="1" s="1"/>
  <c r="M78" i="1"/>
  <c r="M77" i="1" s="1"/>
  <c r="I81" i="1"/>
  <c r="J81" i="1"/>
  <c r="K81" i="1"/>
  <c r="L81" i="1"/>
  <c r="M81" i="1"/>
  <c r="H81" i="1"/>
  <c r="I80" i="1"/>
  <c r="J80" i="1"/>
  <c r="K80" i="1"/>
  <c r="L80" i="1"/>
  <c r="M80" i="1"/>
  <c r="I25" i="1"/>
  <c r="J25" i="1"/>
  <c r="K25" i="1"/>
  <c r="L25" i="1"/>
  <c r="M25" i="1"/>
  <c r="I35" i="1"/>
  <c r="K35" i="1"/>
  <c r="M35" i="1"/>
  <c r="H34" i="1"/>
  <c r="I34" i="1"/>
  <c r="J34" i="1"/>
  <c r="K34" i="1"/>
  <c r="L34" i="1"/>
  <c r="M34" i="1"/>
  <c r="H29" i="1"/>
  <c r="H28" i="1" s="1"/>
  <c r="I29" i="1"/>
  <c r="I28" i="1" s="1"/>
  <c r="J29" i="1"/>
  <c r="J28" i="1" s="1"/>
  <c r="K29" i="1"/>
  <c r="L29" i="1"/>
  <c r="L28" i="1" s="1"/>
  <c r="M29" i="1"/>
  <c r="M28" i="1" s="1"/>
  <c r="K28" i="1"/>
  <c r="K26" i="1"/>
  <c r="L26" i="1"/>
  <c r="M26" i="1"/>
  <c r="H26" i="1"/>
  <c r="L119" i="1" l="1"/>
  <c r="L118" i="1" s="1"/>
  <c r="J119" i="1"/>
  <c r="J24" i="1"/>
  <c r="J23" i="1" s="1"/>
  <c r="M119" i="1"/>
  <c r="M118" i="1" s="1"/>
  <c r="M70" i="1"/>
  <c r="M60" i="1" s="1"/>
  <c r="K70" i="1"/>
  <c r="K60" i="1" s="1"/>
  <c r="M24" i="1"/>
  <c r="M23" i="1" s="1"/>
  <c r="L70" i="1"/>
  <c r="L60" i="1" s="1"/>
  <c r="M89" i="1"/>
  <c r="K89" i="1"/>
  <c r="I89" i="1"/>
  <c r="J89" i="1"/>
  <c r="J70" i="1"/>
  <c r="J60" i="1" s="1"/>
  <c r="L88" i="1"/>
  <c r="M88" i="1"/>
  <c r="K88" i="1"/>
  <c r="L24" i="1"/>
  <c r="L23" i="1" s="1"/>
  <c r="K24" i="1"/>
  <c r="L22" i="1" l="1"/>
  <c r="L214" i="1" s="1"/>
  <c r="M22" i="1"/>
  <c r="M214" i="1" s="1"/>
  <c r="K23" i="1"/>
  <c r="K22" i="1" s="1"/>
  <c r="H143" i="1"/>
  <c r="H121" i="1"/>
  <c r="H120" i="1" s="1"/>
  <c r="H98" i="1"/>
  <c r="H97" i="1" s="1"/>
  <c r="I98" i="1"/>
  <c r="I97" i="1" s="1"/>
  <c r="I96" i="1" s="1"/>
  <c r="I88" i="1" s="1"/>
  <c r="J98" i="1"/>
  <c r="H93" i="1"/>
  <c r="H91" i="1"/>
  <c r="H78" i="1"/>
  <c r="H77" i="1" s="1"/>
  <c r="H72" i="1"/>
  <c r="I26" i="1"/>
  <c r="J26" i="1"/>
  <c r="H119" i="1" l="1"/>
  <c r="K214" i="1"/>
  <c r="J97" i="1"/>
  <c r="J96" i="1" s="1"/>
  <c r="J88" i="1" s="1"/>
  <c r="J111" i="1"/>
  <c r="J110" i="1" s="1"/>
  <c r="I71" i="1"/>
  <c r="I70" i="1" s="1"/>
  <c r="J118" i="1" l="1"/>
  <c r="J22" i="1" s="1"/>
  <c r="H71" i="1"/>
  <c r="J214" i="1" l="1"/>
  <c r="H68" i="1"/>
  <c r="I61" i="1"/>
  <c r="I60" i="1" s="1"/>
  <c r="H61" i="1"/>
  <c r="I62" i="1"/>
  <c r="H111" i="1" l="1"/>
  <c r="H110" i="1" s="1"/>
  <c r="H158" i="1" l="1"/>
  <c r="H80" i="1"/>
  <c r="H70" i="1" s="1"/>
  <c r="I68" i="1"/>
  <c r="I66" i="1"/>
  <c r="H107" i="1"/>
  <c r="H100" i="1" s="1"/>
  <c r="H96" i="1"/>
  <c r="H90" i="1"/>
  <c r="H89" i="1" s="1"/>
  <c r="H83" i="1"/>
  <c r="I64" i="1"/>
  <c r="I23" i="1"/>
  <c r="H25" i="1"/>
  <c r="H24" i="1" s="1"/>
  <c r="H118" i="1" l="1"/>
  <c r="H88" i="1"/>
  <c r="H60" i="1"/>
  <c r="H23" i="1"/>
  <c r="H22" i="1" l="1"/>
  <c r="I214" i="1"/>
  <c r="H214" i="1" l="1"/>
</calcChain>
</file>

<file path=xl/sharedStrings.xml><?xml version="1.0" encoding="utf-8"?>
<sst xmlns="http://schemas.openxmlformats.org/spreadsheetml/2006/main" count="1049" uniqueCount="188">
  <si>
    <t>№ п/п</t>
  </si>
  <si>
    <t xml:space="preserve">к решениею Совета Лузинского сельского поселения </t>
  </si>
  <si>
    <t xml:space="preserve">"О бюджете Лузинского сельского поселения 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</si>
  <si>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</si>
  <si>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</si>
  <si>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</si>
  <si>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</si>
  <si>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</si>
  <si>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</si>
  <si>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</si>
  <si>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</si>
  <si>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</si>
  <si>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</si>
  <si>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</si>
  <si>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</si>
  <si>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</si>
  <si>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</si>
  <si>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</si>
  <si>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</si>
  <si>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</si>
  <si>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</si>
  <si>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</si>
  <si>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</si>
  <si>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</si>
  <si>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</si>
  <si>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</si>
  <si>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</si>
  <si>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Благоустройство</t>
  </si>
  <si>
    <t>Поддержка коммунального хозяйства в Лузинском сельском поселении</t>
  </si>
  <si>
    <t>Формирование и использование средств резервных фондов</t>
  </si>
  <si>
    <t>Резервные средства</t>
  </si>
  <si>
    <t>Всего расходов</t>
  </si>
  <si>
    <t>51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</si>
  <si>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</si>
  <si>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</si>
  <si>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</si>
  <si>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>Мероприятия в области поддержки коммунального хозяйства</t>
  </si>
  <si>
    <t>Мероприятия по чистки дорог от снега и снежного наката, грейдирование и содержание дорог</t>
  </si>
  <si>
    <t>Сроительство и реконструкция новых систем теплоснабжения и водоотведения</t>
  </si>
  <si>
    <t xml:space="preserve"> Мероприятия по организации повышения энергетической эффективности учреждений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</si>
  <si>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</si>
  <si>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</si>
  <si>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</si>
  <si>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</si>
  <si>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</si>
  <si>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</si>
  <si>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</si>
  <si>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</si>
  <si>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 xml:space="preserve">Повышение эффективности деятельности Администрации Лузинского сельского поселения </t>
  </si>
  <si>
    <t>1.1.</t>
  </si>
  <si>
    <t>1.1.1.</t>
  </si>
  <si>
    <t>1.1.1.1.</t>
  </si>
  <si>
    <t>1.1.1.2.</t>
  </si>
  <si>
    <t>1.1.1.3.</t>
  </si>
  <si>
    <t>1.1.1.4.</t>
  </si>
  <si>
    <t>1.1.1.5.</t>
  </si>
  <si>
    <t>1.2.</t>
  </si>
  <si>
    <t>1.2.1.</t>
  </si>
  <si>
    <t>1.2.1.1.</t>
  </si>
  <si>
    <t>1.2.1.2.</t>
  </si>
  <si>
    <t>1.2.1.3.</t>
  </si>
  <si>
    <t>1.2.1.4.</t>
  </si>
  <si>
    <t>1.2.2.</t>
  </si>
  <si>
    <t>1.2.2.1.</t>
  </si>
  <si>
    <t>1.2.2.2.</t>
  </si>
  <si>
    <t>1.3.</t>
  </si>
  <si>
    <t>1.3.1.</t>
  </si>
  <si>
    <t>1.3.1.1.</t>
  </si>
  <si>
    <t>1.4.</t>
  </si>
  <si>
    <t>1.4.1.</t>
  </si>
  <si>
    <t>1.4.1.1.</t>
  </si>
  <si>
    <t>1.4.2.</t>
  </si>
  <si>
    <t>1.4.2.1.</t>
  </si>
  <si>
    <t>1.4.3.1.</t>
  </si>
  <si>
    <t>1.4.3.</t>
  </si>
  <si>
    <t>1.5.</t>
  </si>
  <si>
    <t>1.5.1.</t>
  </si>
  <si>
    <t>1.5.1.1.</t>
  </si>
  <si>
    <t>1.5.1.2</t>
  </si>
  <si>
    <t>1.6.</t>
  </si>
  <si>
    <t>1.6.1.</t>
  </si>
  <si>
    <t>1.6.1.1.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</si>
  <si>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</si>
  <si>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</si>
  <si>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</si>
  <si>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1.6.1.2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</si>
  <si>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</si>
  <si>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</si>
  <si>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1.6.1.4.</t>
  </si>
  <si>
    <t>1.6.1.5.</t>
  </si>
  <si>
    <t>Мероприятия по предупреждению и ликвидации последствий чрезвычайных ситуаций и стихийных бедствий</t>
  </si>
  <si>
    <t>1.6.1.6.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</si>
  <si>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</si>
  <si>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</si>
  <si>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</si>
  <si>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</si>
  <si>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</si>
  <si>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бюджетных ассигнований  бюджета Лузинского сельского поселения по целевым статьям</t>
  </si>
  <si>
    <t>Реконструкция систем водоснабжения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</si>
  <si>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</si>
  <si>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</si>
  <si>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</si>
  <si>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</si>
  <si>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</si>
  <si>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</si>
  <si>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</si>
  <si>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</si>
  <si>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</si>
  <si>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</si>
  <si>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</si>
  <si>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</si>
  <si>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</si>
  <si>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1.6.1.3</t>
  </si>
  <si>
    <t>51181</t>
  </si>
  <si>
    <t>20050</t>
  </si>
  <si>
    <t>(муниципальным программам и непрограммным направлениям деятельности),</t>
  </si>
  <si>
    <t>2018 год</t>
  </si>
  <si>
    <t>2019 год</t>
  </si>
  <si>
    <t>Всего</t>
  </si>
  <si>
    <t>в том числе за счет поступлений целевого характера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</si>
  <si>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 на 2014-2020 годы"</t>
  </si>
  <si>
    <t>Подпрограмма "Поддержка дорожного хозяйства Лузинского сельского поселения Омского муниципального района Омской области на 2014-2020 годы"</t>
  </si>
  <si>
    <t>Подпрограмма "Развитие жилищно-коммунального хозяйства Лузинского сельского поселения Омского муниципального района Омской области на 2014-2020 годы"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</si>
  <si>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 на 2014-2020 годы."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</si>
  <si>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2014-2020 годы."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</si>
  <si>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2014-2020 годы"</t>
  </si>
  <si>
    <t>20040</t>
  </si>
  <si>
    <t>29970</t>
  </si>
  <si>
    <t>Капитальное вложение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</si>
  <si>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государстенной (муниципальной) собствености</t>
  </si>
  <si>
    <t>1.4.3.2.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</si>
  <si>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Мира (от остановки общественного транспорта до дома № 12 ул. Комсомольская) с 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</si>
  <si>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Южная (от перекрестка с ул. Лесная до дома № 32 по ул. Юбилейная) в с.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</si>
  <si>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60 лет Октября (от перекрестка с ул. 30 лет Победы до перекрестка с ул. Спортивная) в с Лузино</t>
  </si>
  <si>
    <t xml:space="preserve">Иные закупки товаров, работ и услуг для обеспечения государственных  (муниципальных) нужд. Ремонт автомобильной дороги общего пользования по ул. Кирпичная (от перекрестка с ул. Новая до дома № 24 ул. Кирпичная) п . Пятилетка </t>
  </si>
  <si>
    <t>10020</t>
  </si>
  <si>
    <t>Строительство многофункциональной спортивной площадки в с. Лузино</t>
  </si>
  <si>
    <t>51182</t>
  </si>
  <si>
    <t>Осуществление части полномочий по решению вопросов местного значения в соответствии с заключенными соглашениями</t>
  </si>
  <si>
    <t xml:space="preserve">Реализация мероприятий федеральной целевой программы "Устойчивое развитие сельских территорий на 2014-2017 годы и на период до 2020 года" (строительство объекта "Водоснабжение д. Петровка Лузнского сельского поселения Омского муниципального района Омской области) </t>
  </si>
  <si>
    <t>1.7.</t>
  </si>
  <si>
    <t>1.7.1.</t>
  </si>
  <si>
    <t>Подрограмма "Организация мероприятий по осуществлению части переданных полномочий"</t>
  </si>
  <si>
    <t>7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</si>
  <si>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</si>
  <si>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1.8.</t>
  </si>
  <si>
    <t>8</t>
  </si>
  <si>
    <t>R5551</t>
  </si>
  <si>
    <t>Капитальный ремонт  и ремонт дворовых территорий многоквартирных домов, проездов к дворовым территрриям многоквартирных домов населенных пунктов</t>
  </si>
  <si>
    <t>Благоустройство доворовых территорий многоквартирных домов</t>
  </si>
  <si>
    <t>R5554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</si>
  <si>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населенного пункта</t>
  </si>
  <si>
    <t>R5553</t>
  </si>
  <si>
    <t>1.8.1.</t>
  </si>
  <si>
    <t>1.8.2.</t>
  </si>
  <si>
    <t>Выполнение части полномочий в сфере градостроительной деятельности и территориального планирования</t>
  </si>
  <si>
    <t>Иные межбюджетные трансферты</t>
  </si>
  <si>
    <t>1.7.2.</t>
  </si>
  <si>
    <t>Реализаци отдельных полномочий по решению вопросов местного значения</t>
  </si>
  <si>
    <t>Осуществление мероприятий в сфере газоснабжения населения</t>
  </si>
  <si>
    <t>10050</t>
  </si>
  <si>
    <t>Осуществление части полномочий в сфере газоснабжения населения</t>
  </si>
  <si>
    <t>Омского муниципального района Омской области на 2018 год и на плановый период 2019 и 2020 годов"</t>
  </si>
  <si>
    <t>группам и подгруппам видов расходов классификации расходов бюджетов на 2018 год и  плановый период на 2019 и 2020 годов</t>
  </si>
  <si>
    <t>2020 год</t>
  </si>
  <si>
    <t>Подпрограмма "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</si>
  <si>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</si>
  <si>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Лузинского сельского поселения Омского муниципального района Омской области " (далее - ремонт дворовых территорий) </t>
  </si>
  <si>
    <t xml:space="preserve">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 " (далее - благоустройство дворовых территорий) </t>
  </si>
  <si>
    <t>Подпрограмма "Благоустройство общественных территорий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</si>
  <si>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общественных территорий населенных пунктов Лузинского сельского поселения Омского муниципального района Омской области</t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</si>
  <si>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 населенных пунктов Лузинского сельского поселения Омского муниципального района Омской области</t>
  </si>
  <si>
    <t>60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</si>
  <si>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 на 2014-2020 годы."</t>
  </si>
  <si>
    <t>Обеспечение проведения выборов и референдумов</t>
  </si>
  <si>
    <t>20070</t>
  </si>
  <si>
    <t>1.6.1.7.</t>
  </si>
  <si>
    <t xml:space="preserve">Реализация мероприятий федеральной целевой программы "Устойчивое развитие сельских территорий на 2014-2017 годы и на период до 2020 года" (строительство распределительных газовых сетей в с. Лузино Лузнского сельского поселения Омского муниципального района Омской области) </t>
  </si>
  <si>
    <t>M5677</t>
  </si>
  <si>
    <t>S5677</t>
  </si>
  <si>
    <t>R5677</t>
  </si>
  <si>
    <t>L5678</t>
  </si>
  <si>
    <t>Приложение № 4</t>
  </si>
  <si>
    <t>Ремонт автомобильной дороги в с. Лузино (ул. Южная (от перекрестка с ул. Лесная до дома № 32 по ул. Юбилейная))</t>
  </si>
  <si>
    <t>70340</t>
  </si>
  <si>
    <t>S0340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</si>
  <si>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</si>
  <si>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от 03.07.2018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</si>
</sst>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7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3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7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49" fontId="9" fillId="0" borderId="2" xfId="1" applyNumberFormat="1" applyFont="1" applyFill="1" applyBorder="1" applyAlignment="1" applyProtection="1">
      <alignment vertical="center"/>
      <protection hidden="1"/>
    </xf>
    <xf numFmtId="49" fontId="9" fillId="0" borderId="7" xfId="1" applyNumberFormat="1" applyFont="1" applyFill="1" applyBorder="1" applyAlignment="1" applyProtection="1">
      <alignment vertical="center"/>
      <protection hidden="1"/>
    </xf>
    <xf numFmtId="49" fontId="9" fillId="0" borderId="3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2" xfId="1" applyNumberFormat="1" applyFont="1" applyFill="1" applyBorder="1" applyAlignment="1" applyProtection="1">
      <alignment vertical="center" wrapText="1"/>
      <protection hidden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/>
    <xf numFmtId="4" fontId="0" fillId="0" borderId="0" xfId="0" applyNumberFormat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top"/>
    </xf>
    <xf numFmtId="4" fontId="7" fillId="2" borderId="1" xfId="0" applyNumberFormat="1" applyFont="1" applyFill="1" applyBorder="1" applyAlignment="1" applyProtection="1">
      <alignment horizontal="right" vertical="top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12" fillId="0" borderId="2" xfId="0" applyNumberFormat="1" applyFont="1" applyBorder="1" applyAlignment="1">
      <alignment vertical="center"/>
    </xf>
    <xf numFmtId="4" fontId="10" fillId="0" borderId="2" xfId="1" applyNumberFormat="1" applyFont="1" applyFill="1" applyBorder="1" applyAlignment="1" applyProtection="1">
      <alignment vertical="center"/>
      <protection hidden="1"/>
    </xf>
    <xf numFmtId="4" fontId="10" fillId="0" borderId="1" xfId="1" applyNumberFormat="1" applyFont="1" applyFill="1" applyBorder="1" applyAlignment="1" applyProtection="1">
      <alignment vertical="center"/>
      <protection hidden="1"/>
    </xf>
    <xf numFmtId="0" fontId="8" fillId="0" borderId="2" xfId="0" applyFont="1" applyBorder="1"/>
    <xf numFmtId="0" fontId="13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Font="1" applyFill="1" applyBorder="1" applyAlignment="1">
      <alignment horizontal="left" vertical="top" wrapText="1"/>
    </xf>
    <xf numFmtId="49" fontId="9" fillId="0" borderId="2" xfId="1" applyNumberFormat="1" applyFont="1" applyFill="1" applyBorder="1" applyAlignment="1" applyProtection="1">
      <alignment horizontal="center" vertical="center"/>
      <protection hidden="1"/>
    </xf>
    <xf numFmtId="49" fontId="9" fillId="0" borderId="7" xfId="1" applyNumberFormat="1" applyFont="1" applyFill="1" applyBorder="1" applyAlignment="1" applyProtection="1">
      <alignment horizontal="center" vertical="center"/>
      <protection hidden="1"/>
    </xf>
    <xf numFmtId="49" fontId="9" fillId="0" borderId="3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2" borderId="10" xfId="0" applyFont="1" applyFill="1" applyBorder="1" applyAlignment="1">
      <alignment horizontal="left" vertical="top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0" xfId="0" applyFont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center"/>
    </xf>
    <xf numFmtId="4" fontId="7" fillId="2" borderId="1" xfId="0" applyNumberFormat="1" applyFont="1" applyFill="1" applyBorder="1" applyAlignment="1" applyProtection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3" fillId="2" borderId="1" xfId="0" applyFont="1" applyFill="1" applyBorder="1" applyAlignment="1">
      <alignment horizontal="left" vertical="top" wrapText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0" borderId="0" xfId="1" applyNumberFormat="1" applyFont="1" applyFill="1" applyBorder="1" applyAlignment="1" applyProtection="1">
      <alignment vertical="center"/>
      <protection hidden="1"/>
    </xf>
    <xf numFmtId="0" fontId="0" fillId="0" borderId="0" xfId="0" applyBorder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16" fillId="0" borderId="2" xfId="1" applyNumberFormat="1" applyFont="1" applyFill="1" applyBorder="1" applyAlignment="1" applyProtection="1">
      <alignment horizontal="right" vertical="center"/>
      <protection hidden="1"/>
    </xf>
    <xf numFmtId="4" fontId="1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Border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4" fillId="2" borderId="7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 wrapText="1"/>
    </xf>
    <xf numFmtId="0" fontId="11" fillId="0" borderId="2" xfId="0" applyFont="1" applyBorder="1" applyAlignment="1"/>
    <xf numFmtId="0" fontId="11" fillId="0" borderId="7" xfId="0" applyFont="1" applyBorder="1" applyAlignment="1"/>
    <xf numFmtId="0" fontId="11" fillId="0" borderId="3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3"/>
  <sheetViews>
    <sheetView tabSelected="1" workbookViewId="0">
      <selection activeCell="H20" sqref="H20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19.1640625" customWidth="1"/>
    <col min="14" max="14" width="12.6640625" bestFit="1" customWidth="1"/>
    <col min="15" max="15" width="28.33203125" customWidth="1"/>
    <col min="16" max="16" width="11.6640625" bestFit="1" customWidth="1"/>
  </cols>
  <sheetData>
    <row r="1" spans="1:13" ht="3" customHeight="1" x14ac:dyDescent="0.2">
      <c r="A1" s="1"/>
      <c r="B1" s="2"/>
      <c r="C1" s="2"/>
      <c r="D1" s="124"/>
      <c r="E1" s="125"/>
      <c r="F1" s="125"/>
      <c r="G1" s="3"/>
    </row>
    <row r="2" spans="1:13" ht="18.75" hidden="1" x14ac:dyDescent="0.2">
      <c r="A2" s="1"/>
      <c r="B2" s="2"/>
      <c r="D2" s="124"/>
      <c r="E2" s="127"/>
      <c r="F2" s="127"/>
      <c r="G2" s="4"/>
    </row>
    <row r="3" spans="1:13" ht="18.75" hidden="1" x14ac:dyDescent="0.2">
      <c r="A3" s="1"/>
      <c r="B3" s="2"/>
      <c r="C3" s="2"/>
      <c r="D3" s="126"/>
      <c r="E3" s="125"/>
      <c r="F3" s="125"/>
      <c r="G3" s="4"/>
    </row>
    <row r="4" spans="1:13" ht="18.75" x14ac:dyDescent="0.2">
      <c r="A4" s="1"/>
      <c r="B4" s="2"/>
      <c r="C4" s="2"/>
      <c r="D4" s="126"/>
      <c r="E4" s="125"/>
      <c r="F4" s="125"/>
      <c r="G4" s="4"/>
      <c r="K4" s="39"/>
      <c r="L4" s="39"/>
      <c r="M4" s="38" t="s">
        <v>182</v>
      </c>
    </row>
    <row r="5" spans="1:13" ht="18.75" x14ac:dyDescent="0.2">
      <c r="A5" s="1"/>
      <c r="B5" s="2"/>
      <c r="C5" s="2"/>
      <c r="D5" s="126"/>
      <c r="E5" s="125"/>
      <c r="F5" s="125"/>
      <c r="G5" s="5"/>
      <c r="K5" s="40"/>
      <c r="L5" s="40"/>
      <c r="M5" s="38" t="s">
        <v>1</v>
      </c>
    </row>
    <row r="6" spans="1:13" ht="18.75" x14ac:dyDescent="0.2">
      <c r="A6" s="1"/>
      <c r="B6" s="2"/>
      <c r="C6" s="2"/>
      <c r="D6" s="126"/>
      <c r="E6" s="125"/>
      <c r="F6" s="125"/>
      <c r="G6" s="5"/>
      <c r="K6" s="39"/>
      <c r="L6" s="39"/>
      <c r="M6" s="41" t="s">
        <v>2</v>
      </c>
    </row>
    <row r="7" spans="1:13" ht="18.75" x14ac:dyDescent="0.2">
      <c r="A7" s="1"/>
      <c r="B7" s="2"/>
      <c r="C7" s="2"/>
      <c r="D7" s="115"/>
      <c r="E7" s="115"/>
      <c r="F7" s="116"/>
      <c r="G7" s="116"/>
      <c r="K7" s="39"/>
      <c r="L7" s="39"/>
      <c r="M7" s="41" t="s">
        <v>162</v>
      </c>
    </row>
    <row r="8" spans="1:13" ht="18.75" x14ac:dyDescent="0.2">
      <c r="A8" s="1"/>
      <c r="B8" s="2"/>
      <c r="C8" s="2"/>
      <c r="D8" s="1"/>
      <c r="E8" s="1"/>
      <c r="F8" s="1"/>
      <c r="K8" s="39"/>
      <c r="L8" s="39"/>
      <c r="M8" s="41" t="s">
        <v>187</v>
      </c>
    </row>
    <row r="9" spans="1:13" ht="24.75" customHeight="1" x14ac:dyDescent="0.2">
      <c r="A9" s="117"/>
      <c r="B9" s="117"/>
      <c r="C9" s="117"/>
      <c r="D9" s="117"/>
      <c r="E9" s="117"/>
      <c r="F9" s="117"/>
      <c r="J9" s="41"/>
      <c r="K9" s="39"/>
      <c r="L9" s="39"/>
    </row>
    <row r="10" spans="1:13" ht="33.75" hidden="1" customHeight="1" x14ac:dyDescent="0.2">
      <c r="A10" s="123"/>
      <c r="B10" s="123"/>
      <c r="C10" s="123"/>
      <c r="D10" s="123"/>
      <c r="E10" s="123"/>
      <c r="F10" s="123"/>
    </row>
    <row r="11" spans="1:13" ht="33" hidden="1" customHeight="1" x14ac:dyDescent="0.2">
      <c r="A11" s="6"/>
      <c r="B11" s="6"/>
      <c r="C11" s="6"/>
      <c r="D11" s="6"/>
      <c r="E11" s="6"/>
      <c r="F11" s="7"/>
    </row>
    <row r="12" spans="1:13" ht="32.25" customHeight="1" x14ac:dyDescent="0.2">
      <c r="A12" s="122" t="s">
        <v>3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</row>
    <row r="13" spans="1:13" ht="18.75" x14ac:dyDescent="0.2">
      <c r="A13" s="122" t="s">
        <v>97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</row>
    <row r="14" spans="1:13" ht="18.75" x14ac:dyDescent="0.2">
      <c r="A14" s="122" t="s">
        <v>115</v>
      </c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</row>
    <row r="15" spans="1:13" ht="18.75" x14ac:dyDescent="0.2">
      <c r="A15" s="122" t="s">
        <v>163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</row>
    <row r="16" spans="1:13" ht="19.5" customHeight="1" x14ac:dyDescent="0.2">
      <c r="A16" s="122"/>
      <c r="B16" s="122"/>
      <c r="C16" s="122"/>
      <c r="D16" s="122"/>
      <c r="E16" s="122"/>
      <c r="F16" s="122"/>
      <c r="G16" s="122"/>
      <c r="H16" s="122"/>
      <c r="I16" s="122"/>
      <c r="J16" s="122"/>
      <c r="K16" s="45"/>
      <c r="L16" s="45"/>
      <c r="M16" s="45"/>
    </row>
    <row r="17" spans="1:14" ht="18.75" x14ac:dyDescent="0.3">
      <c r="A17" s="8"/>
      <c r="B17" s="8"/>
      <c r="C17" s="8"/>
      <c r="D17" s="9"/>
      <c r="E17" s="9"/>
      <c r="F17" s="8"/>
      <c r="G17" s="8"/>
      <c r="H17" s="8"/>
      <c r="I17" s="8"/>
      <c r="J17" s="8"/>
      <c r="K17" s="8"/>
      <c r="L17" s="8"/>
      <c r="M17" s="8"/>
    </row>
    <row r="18" spans="1:14" ht="45.75" customHeight="1" x14ac:dyDescent="0.2">
      <c r="A18" s="112" t="s">
        <v>0</v>
      </c>
      <c r="B18" s="119" t="s">
        <v>23</v>
      </c>
      <c r="C18" s="119" t="s">
        <v>22</v>
      </c>
      <c r="D18" s="119"/>
      <c r="E18" s="119"/>
      <c r="F18" s="119"/>
      <c r="G18" s="119"/>
      <c r="H18" s="128" t="s">
        <v>4</v>
      </c>
      <c r="I18" s="128"/>
      <c r="J18" s="128"/>
      <c r="K18" s="128"/>
      <c r="L18" s="128"/>
      <c r="M18" s="128"/>
    </row>
    <row r="19" spans="1:14" ht="23.25" customHeight="1" x14ac:dyDescent="0.2">
      <c r="A19" s="112"/>
      <c r="B19" s="119"/>
      <c r="C19" s="119"/>
      <c r="D19" s="119"/>
      <c r="E19" s="119"/>
      <c r="F19" s="119"/>
      <c r="G19" s="119"/>
      <c r="H19" s="129" t="s">
        <v>116</v>
      </c>
      <c r="I19" s="130"/>
      <c r="J19" s="128" t="s">
        <v>117</v>
      </c>
      <c r="K19" s="128"/>
      <c r="L19" s="128" t="s">
        <v>164</v>
      </c>
      <c r="M19" s="128"/>
    </row>
    <row r="20" spans="1:14" ht="105.75" customHeight="1" x14ac:dyDescent="0.2">
      <c r="A20" s="118"/>
      <c r="B20" s="120"/>
      <c r="C20" s="121" t="s">
        <v>5</v>
      </c>
      <c r="D20" s="121"/>
      <c r="E20" s="121"/>
      <c r="F20" s="121"/>
      <c r="G20" s="43" t="s">
        <v>6</v>
      </c>
      <c r="H20" s="57" t="s">
        <v>118</v>
      </c>
      <c r="I20" s="56" t="s">
        <v>119</v>
      </c>
      <c r="J20" s="57" t="s">
        <v>118</v>
      </c>
      <c r="K20" s="56" t="s">
        <v>119</v>
      </c>
      <c r="L20" s="57" t="s">
        <v>118</v>
      </c>
      <c r="M20" s="56" t="s">
        <v>119</v>
      </c>
    </row>
    <row r="21" spans="1:14" ht="23.25" customHeight="1" x14ac:dyDescent="0.2">
      <c r="A21" s="42">
        <v>1</v>
      </c>
      <c r="B21" s="37">
        <v>2</v>
      </c>
      <c r="C21" s="112">
        <v>3</v>
      </c>
      <c r="D21" s="113"/>
      <c r="E21" s="113"/>
      <c r="F21" s="114"/>
      <c r="G21" s="59">
        <v>4</v>
      </c>
      <c r="H21" s="58">
        <v>5</v>
      </c>
      <c r="I21" s="61">
        <v>6</v>
      </c>
      <c r="J21" s="60">
        <v>7</v>
      </c>
      <c r="K21" s="62">
        <v>8</v>
      </c>
      <c r="L21" s="62">
        <v>9</v>
      </c>
      <c r="M21" s="62">
        <v>10</v>
      </c>
    </row>
    <row r="22" spans="1:14" ht="147.75" customHeight="1" x14ac:dyDescent="0.2">
      <c r="A22" s="19" t="s">
        <v>7</v>
      </c>
      <c r="B22" s="20" t="s">
        <v>120</v>
      </c>
      <c r="C22" s="46" t="s">
        <v>17</v>
      </c>
      <c r="D22" s="47" t="s">
        <v>9</v>
      </c>
      <c r="E22" s="47" t="s">
        <v>10</v>
      </c>
      <c r="F22" s="48" t="s">
        <v>101</v>
      </c>
      <c r="G22" s="21" t="s">
        <v>11</v>
      </c>
      <c r="H22" s="22">
        <f>H23+H60+H88+H110+H118+H191+H83+H164</f>
        <v>48642932.25</v>
      </c>
      <c r="I22" s="22">
        <f>I23+I60+I88+I110+I118+I164+I192</f>
        <v>25354834.009999998</v>
      </c>
      <c r="J22" s="22">
        <f>J23+J60+J88+J110+J118+J164+J192</f>
        <v>20079034.909999996</v>
      </c>
      <c r="K22" s="22">
        <f>K23+K60+K88+K110+K118+K164+K192</f>
        <v>850560</v>
      </c>
      <c r="L22" s="22">
        <f>L23+L60+L88+L110+L118+L164+L192</f>
        <v>19851940.719999999</v>
      </c>
      <c r="M22" s="83">
        <f>M23+M60+M88+M110+M118+M164+M192</f>
        <v>881519</v>
      </c>
    </row>
    <row r="23" spans="1:14" ht="110.25" x14ac:dyDescent="0.2">
      <c r="A23" s="23" t="s">
        <v>49</v>
      </c>
      <c r="B23" s="24" t="s">
        <v>121</v>
      </c>
      <c r="C23" s="25" t="s">
        <v>17</v>
      </c>
      <c r="D23" s="29" t="s">
        <v>7</v>
      </c>
      <c r="E23" s="29" t="s">
        <v>10</v>
      </c>
      <c r="F23" s="30" t="s">
        <v>101</v>
      </c>
      <c r="G23" s="26" t="s">
        <v>11</v>
      </c>
      <c r="H23" s="27">
        <f>H24</f>
        <v>6469800.1099999994</v>
      </c>
      <c r="I23" s="27">
        <f t="shared" ref="I23:M23" si="0">I24</f>
        <v>4014981.44</v>
      </c>
      <c r="J23" s="27">
        <f t="shared" si="0"/>
        <v>3577324.6</v>
      </c>
      <c r="K23" s="27">
        <f t="shared" si="0"/>
        <v>0</v>
      </c>
      <c r="L23" s="27">
        <f t="shared" si="0"/>
        <v>2727324.6</v>
      </c>
      <c r="M23" s="28">
        <f t="shared" si="0"/>
        <v>0</v>
      </c>
      <c r="N23" s="64"/>
    </row>
    <row r="24" spans="1:14" ht="47.25" x14ac:dyDescent="0.2">
      <c r="A24" s="10" t="s">
        <v>50</v>
      </c>
      <c r="B24" s="11" t="s">
        <v>20</v>
      </c>
      <c r="C24" s="17" t="s">
        <v>17</v>
      </c>
      <c r="D24" s="16" t="s">
        <v>7</v>
      </c>
      <c r="E24" s="16" t="s">
        <v>8</v>
      </c>
      <c r="F24" s="18" t="s">
        <v>101</v>
      </c>
      <c r="G24" s="44" t="s">
        <v>11</v>
      </c>
      <c r="H24" s="12">
        <f>H25+H28+H31+H34+H45+H56+H58</f>
        <v>6469800.1099999994</v>
      </c>
      <c r="I24" s="12">
        <f>I25+I28+I31+I34+I45+I56+I58</f>
        <v>4014981.44</v>
      </c>
      <c r="J24" s="12">
        <f>J25+J28+J31+J34+J45</f>
        <v>3577324.6</v>
      </c>
      <c r="K24" s="12">
        <f>K25+K28+K31+K34+K45</f>
        <v>0</v>
      </c>
      <c r="L24" s="12">
        <f t="shared" ref="L24" si="1">L25+L28+L31+L34+L45</f>
        <v>2727324.6</v>
      </c>
      <c r="M24" s="14">
        <f>M25+M28+M31+M34+M45</f>
        <v>0</v>
      </c>
    </row>
    <row r="25" spans="1:14" ht="63" x14ac:dyDescent="0.2">
      <c r="A25" s="10" t="s">
        <v>51</v>
      </c>
      <c r="B25" s="11" t="s">
        <v>37</v>
      </c>
      <c r="C25" s="17" t="s">
        <v>17</v>
      </c>
      <c r="D25" s="16" t="s">
        <v>7</v>
      </c>
      <c r="E25" s="16" t="s">
        <v>8</v>
      </c>
      <c r="F25" s="18" t="s">
        <v>102</v>
      </c>
      <c r="G25" s="44" t="s">
        <v>11</v>
      </c>
      <c r="H25" s="12">
        <f t="shared" ref="H25:M25" si="2">H27</f>
        <v>1290818.67</v>
      </c>
      <c r="I25" s="12">
        <f t="shared" si="2"/>
        <v>0</v>
      </c>
      <c r="J25" s="12">
        <f t="shared" si="2"/>
        <v>1407324.6</v>
      </c>
      <c r="K25" s="12">
        <f t="shared" si="2"/>
        <v>0</v>
      </c>
      <c r="L25" s="12">
        <f t="shared" si="2"/>
        <v>1507324.6</v>
      </c>
      <c r="M25" s="14">
        <f t="shared" si="2"/>
        <v>0</v>
      </c>
    </row>
    <row r="26" spans="1:14" ht="47.25" x14ac:dyDescent="0.2">
      <c r="A26" s="10"/>
      <c r="B26" s="31" t="s">
        <v>99</v>
      </c>
      <c r="C26" s="17" t="s">
        <v>17</v>
      </c>
      <c r="D26" s="16" t="s">
        <v>7</v>
      </c>
      <c r="E26" s="16" t="s">
        <v>8</v>
      </c>
      <c r="F26" s="18" t="s">
        <v>102</v>
      </c>
      <c r="G26" s="44">
        <v>200</v>
      </c>
      <c r="H26" s="12">
        <f>H27</f>
        <v>1290818.67</v>
      </c>
      <c r="I26" s="12">
        <f t="shared" ref="I26:M26" si="3">I27</f>
        <v>0</v>
      </c>
      <c r="J26" s="50">
        <f t="shared" si="3"/>
        <v>1407324.6</v>
      </c>
      <c r="K26" s="50">
        <f t="shared" si="3"/>
        <v>0</v>
      </c>
      <c r="L26" s="50">
        <f t="shared" si="3"/>
        <v>1507324.6</v>
      </c>
      <c r="M26" s="14">
        <f t="shared" si="3"/>
        <v>0</v>
      </c>
    </row>
    <row r="27" spans="1:14" ht="63" x14ac:dyDescent="0.2">
      <c r="A27" s="10" t="s">
        <v>11</v>
      </c>
      <c r="B27" s="31" t="s">
        <v>100</v>
      </c>
      <c r="C27" s="17" t="s">
        <v>17</v>
      </c>
      <c r="D27" s="16" t="s">
        <v>7</v>
      </c>
      <c r="E27" s="16" t="s">
        <v>8</v>
      </c>
      <c r="F27" s="18" t="s">
        <v>102</v>
      </c>
      <c r="G27" s="44">
        <v>240</v>
      </c>
      <c r="H27" s="12">
        <f>1380000-100000+10818.67</f>
        <v>1290818.67</v>
      </c>
      <c r="I27" s="13">
        <v>0</v>
      </c>
      <c r="J27" s="51">
        <v>1407324.6</v>
      </c>
      <c r="K27" s="52">
        <v>0</v>
      </c>
      <c r="L27" s="52">
        <v>1507324.6</v>
      </c>
      <c r="M27" s="52">
        <v>0</v>
      </c>
    </row>
    <row r="28" spans="1:14" ht="57.75" customHeight="1" x14ac:dyDescent="0.2">
      <c r="A28" s="10" t="s">
        <v>52</v>
      </c>
      <c r="B28" s="32" t="s">
        <v>94</v>
      </c>
      <c r="C28" s="17" t="s">
        <v>17</v>
      </c>
      <c r="D28" s="16" t="s">
        <v>7</v>
      </c>
      <c r="E28" s="16" t="s">
        <v>8</v>
      </c>
      <c r="F28" s="18" t="s">
        <v>103</v>
      </c>
      <c r="G28" s="44"/>
      <c r="H28" s="12">
        <f>H29</f>
        <v>120000</v>
      </c>
      <c r="I28" s="12">
        <f t="shared" ref="I28:M28" si="4">I29</f>
        <v>0</v>
      </c>
      <c r="J28" s="12">
        <f t="shared" si="4"/>
        <v>100000</v>
      </c>
      <c r="K28" s="12">
        <f t="shared" si="4"/>
        <v>0</v>
      </c>
      <c r="L28" s="12">
        <f t="shared" si="4"/>
        <v>100000</v>
      </c>
      <c r="M28" s="14">
        <f t="shared" si="4"/>
        <v>0</v>
      </c>
    </row>
    <row r="29" spans="1:14" ht="57.75" customHeight="1" x14ac:dyDescent="0.2">
      <c r="A29" s="10"/>
      <c r="B29" s="31" t="s">
        <v>99</v>
      </c>
      <c r="C29" s="17" t="s">
        <v>17</v>
      </c>
      <c r="D29" s="16" t="s">
        <v>7</v>
      </c>
      <c r="E29" s="16" t="s">
        <v>8</v>
      </c>
      <c r="F29" s="18" t="s">
        <v>103</v>
      </c>
      <c r="G29" s="44">
        <v>200</v>
      </c>
      <c r="H29" s="12">
        <f>H30</f>
        <v>120000</v>
      </c>
      <c r="I29" s="12">
        <f t="shared" ref="I29" si="5">I30</f>
        <v>0</v>
      </c>
      <c r="J29" s="12">
        <f t="shared" ref="J29" si="6">J30</f>
        <v>100000</v>
      </c>
      <c r="K29" s="54">
        <f t="shared" ref="K29" si="7">K30</f>
        <v>0</v>
      </c>
      <c r="L29" s="12">
        <f t="shared" ref="L29" si="8">L30</f>
        <v>100000</v>
      </c>
      <c r="M29" s="14">
        <f t="shared" ref="M29" si="9">M30</f>
        <v>0</v>
      </c>
    </row>
    <row r="30" spans="1:14" ht="62.25" customHeight="1" x14ac:dyDescent="0.2">
      <c r="A30" s="10"/>
      <c r="B30" s="31" t="s">
        <v>100</v>
      </c>
      <c r="C30" s="17" t="s">
        <v>17</v>
      </c>
      <c r="D30" s="16" t="s">
        <v>7</v>
      </c>
      <c r="E30" s="16" t="s">
        <v>8</v>
      </c>
      <c r="F30" s="18" t="s">
        <v>103</v>
      </c>
      <c r="G30" s="44">
        <v>240</v>
      </c>
      <c r="H30" s="12">
        <v>120000</v>
      </c>
      <c r="I30" s="13">
        <v>0</v>
      </c>
      <c r="J30" s="52">
        <v>100000</v>
      </c>
      <c r="K30" s="51">
        <v>0</v>
      </c>
      <c r="L30" s="52">
        <v>100000</v>
      </c>
      <c r="M30" s="52">
        <v>0</v>
      </c>
    </row>
    <row r="31" spans="1:14" ht="66" customHeight="1" x14ac:dyDescent="0.2">
      <c r="A31" s="10" t="s">
        <v>53</v>
      </c>
      <c r="B31" s="32" t="s">
        <v>33</v>
      </c>
      <c r="C31" s="17" t="s">
        <v>17</v>
      </c>
      <c r="D31" s="16" t="s">
        <v>7</v>
      </c>
      <c r="E31" s="16" t="s">
        <v>8</v>
      </c>
      <c r="F31" s="18" t="s">
        <v>111</v>
      </c>
      <c r="G31" s="44"/>
      <c r="H31" s="12">
        <f>H32</f>
        <v>44000</v>
      </c>
      <c r="I31" s="12">
        <f t="shared" ref="I31:M31" si="10">I32</f>
        <v>0</v>
      </c>
      <c r="J31" s="12">
        <f t="shared" si="10"/>
        <v>0</v>
      </c>
      <c r="K31" s="54">
        <f t="shared" si="10"/>
        <v>0</v>
      </c>
      <c r="L31" s="12">
        <f t="shared" si="10"/>
        <v>0</v>
      </c>
      <c r="M31" s="14">
        <f t="shared" si="10"/>
        <v>0</v>
      </c>
    </row>
    <row r="32" spans="1:14" ht="66" customHeight="1" x14ac:dyDescent="0.2">
      <c r="A32" s="10"/>
      <c r="B32" s="31" t="s">
        <v>99</v>
      </c>
      <c r="C32" s="17" t="s">
        <v>17</v>
      </c>
      <c r="D32" s="16" t="s">
        <v>7</v>
      </c>
      <c r="E32" s="16" t="s">
        <v>8</v>
      </c>
      <c r="F32" s="18" t="s">
        <v>111</v>
      </c>
      <c r="G32" s="65">
        <v>200</v>
      </c>
      <c r="H32" s="12">
        <f>H33</f>
        <v>44000</v>
      </c>
      <c r="I32" s="12">
        <f t="shared" ref="I32" si="11">I33</f>
        <v>0</v>
      </c>
      <c r="J32" s="54">
        <f t="shared" ref="J32" si="12">J33</f>
        <v>0</v>
      </c>
      <c r="K32" s="54">
        <f t="shared" ref="K32" si="13">K33</f>
        <v>0</v>
      </c>
      <c r="L32" s="54">
        <f t="shared" ref="L32" si="14">L33</f>
        <v>0</v>
      </c>
      <c r="M32" s="14">
        <f t="shared" ref="M32" si="15">M33</f>
        <v>0</v>
      </c>
    </row>
    <row r="33" spans="1:14" ht="69" customHeight="1" x14ac:dyDescent="0.2">
      <c r="A33" s="10"/>
      <c r="B33" s="31" t="s">
        <v>83</v>
      </c>
      <c r="C33" s="17" t="s">
        <v>17</v>
      </c>
      <c r="D33" s="16" t="s">
        <v>7</v>
      </c>
      <c r="E33" s="16" t="s">
        <v>8</v>
      </c>
      <c r="F33" s="18" t="s">
        <v>111</v>
      </c>
      <c r="G33" s="44">
        <v>240</v>
      </c>
      <c r="H33" s="12">
        <f>20000+24000</f>
        <v>44000</v>
      </c>
      <c r="I33" s="13">
        <v>0</v>
      </c>
      <c r="J33" s="51">
        <v>0</v>
      </c>
      <c r="K33" s="51">
        <v>0</v>
      </c>
      <c r="L33" s="51">
        <v>0</v>
      </c>
      <c r="M33" s="52">
        <v>0</v>
      </c>
    </row>
    <row r="34" spans="1:14" ht="53.25" customHeight="1" x14ac:dyDescent="0.2">
      <c r="A34" s="10" t="s">
        <v>54</v>
      </c>
      <c r="B34" s="32" t="s">
        <v>34</v>
      </c>
      <c r="C34" s="17" t="s">
        <v>17</v>
      </c>
      <c r="D34" s="16" t="s">
        <v>7</v>
      </c>
      <c r="E34" s="16" t="s">
        <v>8</v>
      </c>
      <c r="F34" s="18" t="s">
        <v>126</v>
      </c>
      <c r="G34" s="44"/>
      <c r="H34" s="12">
        <f>H35+H37+H39+H41+H43</f>
        <v>788685.17999999993</v>
      </c>
      <c r="I34" s="12">
        <f t="shared" ref="I34:M34" si="16">I36</f>
        <v>0</v>
      </c>
      <c r="J34" s="12">
        <f t="shared" si="16"/>
        <v>2070000</v>
      </c>
      <c r="K34" s="12">
        <f t="shared" si="16"/>
        <v>0</v>
      </c>
      <c r="L34" s="12">
        <f t="shared" si="16"/>
        <v>1120000</v>
      </c>
      <c r="M34" s="14">
        <f t="shared" si="16"/>
        <v>0</v>
      </c>
    </row>
    <row r="35" spans="1:14" ht="53.25" customHeight="1" x14ac:dyDescent="0.2">
      <c r="A35" s="10"/>
      <c r="B35" s="31" t="s">
        <v>99</v>
      </c>
      <c r="C35" s="17" t="s">
        <v>17</v>
      </c>
      <c r="D35" s="16" t="s">
        <v>7</v>
      </c>
      <c r="E35" s="16" t="s">
        <v>8</v>
      </c>
      <c r="F35" s="18" t="s">
        <v>126</v>
      </c>
      <c r="G35" s="44">
        <v>200</v>
      </c>
      <c r="H35" s="12">
        <f>H36</f>
        <v>788685.17999999993</v>
      </c>
      <c r="I35" s="12">
        <f t="shared" ref="I35:M35" si="17">I36</f>
        <v>0</v>
      </c>
      <c r="J35" s="12">
        <f t="shared" si="17"/>
        <v>2070000</v>
      </c>
      <c r="K35" s="12">
        <f t="shared" si="17"/>
        <v>0</v>
      </c>
      <c r="L35" s="12">
        <f t="shared" si="17"/>
        <v>1120000</v>
      </c>
      <c r="M35" s="14">
        <f t="shared" si="17"/>
        <v>0</v>
      </c>
    </row>
    <row r="36" spans="1:14" ht="70.5" customHeight="1" x14ac:dyDescent="0.2">
      <c r="A36" s="10"/>
      <c r="B36" s="31" t="s">
        <v>83</v>
      </c>
      <c r="C36" s="17" t="s">
        <v>17</v>
      </c>
      <c r="D36" s="16" t="s">
        <v>7</v>
      </c>
      <c r="E36" s="16" t="s">
        <v>8</v>
      </c>
      <c r="F36" s="18" t="s">
        <v>126</v>
      </c>
      <c r="G36" s="44">
        <v>240</v>
      </c>
      <c r="H36" s="12">
        <f>1000000-211314.81-0.01</f>
        <v>788685.17999999993</v>
      </c>
      <c r="I36" s="13">
        <v>0</v>
      </c>
      <c r="J36" s="52">
        <v>2070000</v>
      </c>
      <c r="K36" s="52">
        <v>0</v>
      </c>
      <c r="L36" s="52">
        <v>1120000</v>
      </c>
      <c r="M36" s="52">
        <v>0</v>
      </c>
      <c r="N36" s="64"/>
    </row>
    <row r="37" spans="1:14" ht="57.75" hidden="1" customHeight="1" x14ac:dyDescent="0.2">
      <c r="A37" s="10"/>
      <c r="B37" s="31" t="s">
        <v>99</v>
      </c>
      <c r="C37" s="17" t="s">
        <v>17</v>
      </c>
      <c r="D37" s="16" t="s">
        <v>7</v>
      </c>
      <c r="E37" s="16" t="s">
        <v>8</v>
      </c>
      <c r="F37" s="18" t="s">
        <v>126</v>
      </c>
      <c r="G37" s="66">
        <v>200</v>
      </c>
      <c r="H37" s="92">
        <f t="shared" ref="H37:M37" si="18">H38</f>
        <v>0</v>
      </c>
      <c r="I37" s="92">
        <f t="shared" si="18"/>
        <v>0</v>
      </c>
      <c r="J37" s="92">
        <f t="shared" si="18"/>
        <v>0</v>
      </c>
      <c r="K37" s="92">
        <f t="shared" si="18"/>
        <v>0</v>
      </c>
      <c r="L37" s="92">
        <f t="shared" si="18"/>
        <v>0</v>
      </c>
      <c r="M37" s="92">
        <f t="shared" si="18"/>
        <v>0</v>
      </c>
    </row>
    <row r="38" spans="1:14" ht="144.75" hidden="1" customHeight="1" x14ac:dyDescent="0.2">
      <c r="A38" s="10"/>
      <c r="B38" s="31" t="s">
        <v>131</v>
      </c>
      <c r="C38" s="17" t="s">
        <v>17</v>
      </c>
      <c r="D38" s="16" t="s">
        <v>7</v>
      </c>
      <c r="E38" s="16" t="s">
        <v>8</v>
      </c>
      <c r="F38" s="18" t="s">
        <v>126</v>
      </c>
      <c r="G38" s="66">
        <v>240</v>
      </c>
      <c r="H38" s="92">
        <v>0</v>
      </c>
      <c r="I38" s="92">
        <v>0</v>
      </c>
      <c r="J38" s="92">
        <v>0</v>
      </c>
      <c r="K38" s="93">
        <v>0</v>
      </c>
      <c r="L38" s="93">
        <v>0</v>
      </c>
      <c r="M38" s="93">
        <v>0</v>
      </c>
    </row>
    <row r="39" spans="1:14" ht="57" hidden="1" customHeight="1" x14ac:dyDescent="0.2">
      <c r="A39" s="10"/>
      <c r="B39" s="31" t="s">
        <v>99</v>
      </c>
      <c r="C39" s="17" t="s">
        <v>17</v>
      </c>
      <c r="D39" s="16" t="s">
        <v>7</v>
      </c>
      <c r="E39" s="16" t="s">
        <v>8</v>
      </c>
      <c r="F39" s="18" t="s">
        <v>126</v>
      </c>
      <c r="G39" s="66">
        <v>200</v>
      </c>
      <c r="H39" s="92">
        <f t="shared" ref="H39:M39" si="19">H40</f>
        <v>0</v>
      </c>
      <c r="I39" s="92">
        <f t="shared" si="19"/>
        <v>0</v>
      </c>
      <c r="J39" s="92">
        <f t="shared" si="19"/>
        <v>0</v>
      </c>
      <c r="K39" s="92">
        <f t="shared" si="19"/>
        <v>0</v>
      </c>
      <c r="L39" s="92">
        <f t="shared" si="19"/>
        <v>0</v>
      </c>
      <c r="M39" s="92">
        <f t="shared" si="19"/>
        <v>0</v>
      </c>
    </row>
    <row r="40" spans="1:14" ht="139.5" hidden="1" customHeight="1" x14ac:dyDescent="0.2">
      <c r="A40" s="10"/>
      <c r="B40" s="31" t="s">
        <v>132</v>
      </c>
      <c r="C40" s="17" t="s">
        <v>17</v>
      </c>
      <c r="D40" s="16" t="s">
        <v>7</v>
      </c>
      <c r="E40" s="16" t="s">
        <v>8</v>
      </c>
      <c r="F40" s="18" t="s">
        <v>126</v>
      </c>
      <c r="G40" s="66">
        <v>240</v>
      </c>
      <c r="H40" s="92">
        <v>0</v>
      </c>
      <c r="I40" s="92">
        <v>0</v>
      </c>
      <c r="J40" s="92">
        <v>0</v>
      </c>
      <c r="K40" s="93">
        <v>0</v>
      </c>
      <c r="L40" s="93">
        <v>0</v>
      </c>
      <c r="M40" s="93">
        <v>0</v>
      </c>
    </row>
    <row r="41" spans="1:14" ht="52.5" hidden="1" customHeight="1" x14ac:dyDescent="0.2">
      <c r="A41" s="10"/>
      <c r="B41" s="31" t="s">
        <v>99</v>
      </c>
      <c r="C41" s="17" t="s">
        <v>17</v>
      </c>
      <c r="D41" s="16" t="s">
        <v>7</v>
      </c>
      <c r="E41" s="16" t="s">
        <v>8</v>
      </c>
      <c r="F41" s="18" t="s">
        <v>126</v>
      </c>
      <c r="G41" s="66">
        <v>200</v>
      </c>
      <c r="H41" s="67">
        <f t="shared" ref="H41:M41" si="20">H42</f>
        <v>0</v>
      </c>
      <c r="I41" s="67">
        <f t="shared" si="20"/>
        <v>0</v>
      </c>
      <c r="J41" s="67">
        <f t="shared" si="20"/>
        <v>0</v>
      </c>
      <c r="K41" s="67">
        <f t="shared" si="20"/>
        <v>0</v>
      </c>
      <c r="L41" s="67">
        <f t="shared" si="20"/>
        <v>0</v>
      </c>
      <c r="M41" s="67">
        <f t="shared" si="20"/>
        <v>0</v>
      </c>
    </row>
    <row r="42" spans="1:14" ht="150.75" hidden="1" customHeight="1" x14ac:dyDescent="0.2">
      <c r="A42" s="10"/>
      <c r="B42" s="31" t="s">
        <v>133</v>
      </c>
      <c r="C42" s="17" t="s">
        <v>17</v>
      </c>
      <c r="D42" s="16" t="s">
        <v>7</v>
      </c>
      <c r="E42" s="16" t="s">
        <v>8</v>
      </c>
      <c r="F42" s="18" t="s">
        <v>126</v>
      </c>
      <c r="G42" s="66">
        <v>240</v>
      </c>
      <c r="H42" s="67">
        <v>0</v>
      </c>
      <c r="I42" s="67">
        <v>0</v>
      </c>
      <c r="J42" s="67">
        <v>0</v>
      </c>
      <c r="K42" s="68">
        <v>0</v>
      </c>
      <c r="L42" s="68">
        <v>0</v>
      </c>
      <c r="M42" s="68">
        <v>0</v>
      </c>
    </row>
    <row r="43" spans="1:14" ht="61.5" hidden="1" customHeight="1" x14ac:dyDescent="0.2">
      <c r="A43" s="10"/>
      <c r="B43" s="31" t="s">
        <v>99</v>
      </c>
      <c r="C43" s="17" t="s">
        <v>17</v>
      </c>
      <c r="D43" s="16" t="s">
        <v>7</v>
      </c>
      <c r="E43" s="16" t="s">
        <v>8</v>
      </c>
      <c r="F43" s="18" t="s">
        <v>126</v>
      </c>
      <c r="G43" s="66">
        <v>200</v>
      </c>
      <c r="H43" s="67">
        <f t="shared" ref="H43:M43" si="21">H44</f>
        <v>0</v>
      </c>
      <c r="I43" s="67">
        <f t="shared" si="21"/>
        <v>0</v>
      </c>
      <c r="J43" s="67">
        <f t="shared" si="21"/>
        <v>0</v>
      </c>
      <c r="K43" s="67">
        <f t="shared" si="21"/>
        <v>0</v>
      </c>
      <c r="L43" s="67">
        <f t="shared" si="21"/>
        <v>0</v>
      </c>
      <c r="M43" s="67">
        <f t="shared" si="21"/>
        <v>0</v>
      </c>
    </row>
    <row r="44" spans="1:14" ht="7.5" hidden="1" customHeight="1" x14ac:dyDescent="0.2">
      <c r="A44" s="10"/>
      <c r="B44" s="31" t="s">
        <v>134</v>
      </c>
      <c r="C44" s="17" t="s">
        <v>17</v>
      </c>
      <c r="D44" s="16" t="s">
        <v>7</v>
      </c>
      <c r="E44" s="16" t="s">
        <v>8</v>
      </c>
      <c r="F44" s="18" t="s">
        <v>126</v>
      </c>
      <c r="G44" s="66">
        <v>240</v>
      </c>
      <c r="H44" s="67">
        <v>0</v>
      </c>
      <c r="I44" s="67">
        <v>0</v>
      </c>
      <c r="J44" s="67">
        <v>0</v>
      </c>
      <c r="K44" s="68">
        <v>0</v>
      </c>
      <c r="L44" s="68">
        <v>0</v>
      </c>
      <c r="M44" s="68">
        <v>0</v>
      </c>
    </row>
    <row r="45" spans="1:14" ht="1.5" hidden="1" customHeight="1" x14ac:dyDescent="0.2">
      <c r="A45" s="10" t="s">
        <v>55</v>
      </c>
      <c r="B45" s="31" t="s">
        <v>35</v>
      </c>
      <c r="C45" s="17" t="s">
        <v>17</v>
      </c>
      <c r="D45" s="16" t="s">
        <v>7</v>
      </c>
      <c r="E45" s="16" t="s">
        <v>8</v>
      </c>
      <c r="F45" s="18" t="s">
        <v>114</v>
      </c>
      <c r="G45" s="69"/>
      <c r="H45" s="54">
        <f>H46+H48+H50+H52+H54</f>
        <v>0</v>
      </c>
      <c r="I45" s="54">
        <f t="shared" ref="I45:M45" si="22">I46+I48+I50+I52+I54</f>
        <v>0</v>
      </c>
      <c r="J45" s="54">
        <f t="shared" si="22"/>
        <v>0</v>
      </c>
      <c r="K45" s="54">
        <f t="shared" si="22"/>
        <v>0</v>
      </c>
      <c r="L45" s="54">
        <f t="shared" si="22"/>
        <v>0</v>
      </c>
      <c r="M45" s="50">
        <f t="shared" si="22"/>
        <v>0</v>
      </c>
    </row>
    <row r="46" spans="1:14" ht="71.25" hidden="1" customHeight="1" x14ac:dyDescent="0.2">
      <c r="A46" s="10"/>
      <c r="B46" s="31" t="s">
        <v>99</v>
      </c>
      <c r="C46" s="17" t="s">
        <v>17</v>
      </c>
      <c r="D46" s="16" t="s">
        <v>7</v>
      </c>
      <c r="E46" s="16" t="s">
        <v>8</v>
      </c>
      <c r="F46" s="18" t="s">
        <v>114</v>
      </c>
      <c r="G46" s="69">
        <v>200</v>
      </c>
      <c r="H46" s="54">
        <f>H47</f>
        <v>0</v>
      </c>
      <c r="I46" s="54">
        <f t="shared" ref="I46:M46" si="23">I47</f>
        <v>0</v>
      </c>
      <c r="J46" s="54">
        <f t="shared" si="23"/>
        <v>0</v>
      </c>
      <c r="K46" s="54">
        <f t="shared" si="23"/>
        <v>0</v>
      </c>
      <c r="L46" s="54">
        <f t="shared" si="23"/>
        <v>0</v>
      </c>
      <c r="M46" s="50">
        <f t="shared" si="23"/>
        <v>0</v>
      </c>
    </row>
    <row r="47" spans="1:14" ht="66" hidden="1" customHeight="1" x14ac:dyDescent="0.2">
      <c r="A47" s="10"/>
      <c r="B47" s="31" t="s">
        <v>83</v>
      </c>
      <c r="C47" s="17" t="s">
        <v>17</v>
      </c>
      <c r="D47" s="16" t="s">
        <v>7</v>
      </c>
      <c r="E47" s="16" t="s">
        <v>8</v>
      </c>
      <c r="F47" s="18" t="s">
        <v>114</v>
      </c>
      <c r="G47" s="69">
        <v>240</v>
      </c>
      <c r="H47" s="54">
        <v>0</v>
      </c>
      <c r="I47" s="55">
        <v>0</v>
      </c>
      <c r="J47" s="71">
        <v>0</v>
      </c>
      <c r="K47" s="71">
        <v>0</v>
      </c>
      <c r="L47" s="71">
        <v>0</v>
      </c>
      <c r="M47" s="51">
        <v>0</v>
      </c>
    </row>
    <row r="48" spans="1:14" ht="51" hidden="1" customHeight="1" x14ac:dyDescent="0.2">
      <c r="A48" s="10"/>
      <c r="B48" s="31"/>
      <c r="C48" s="17" t="s">
        <v>17</v>
      </c>
      <c r="D48" s="16" t="s">
        <v>7</v>
      </c>
      <c r="E48" s="16" t="s">
        <v>8</v>
      </c>
      <c r="F48" s="18" t="s">
        <v>114</v>
      </c>
      <c r="G48" s="69">
        <v>200</v>
      </c>
      <c r="H48" s="54">
        <f>H49</f>
        <v>0</v>
      </c>
      <c r="I48" s="54">
        <f t="shared" ref="I48:M48" si="24">I49</f>
        <v>0</v>
      </c>
      <c r="J48" s="54">
        <f t="shared" si="24"/>
        <v>0</v>
      </c>
      <c r="K48" s="54">
        <f t="shared" si="24"/>
        <v>0</v>
      </c>
      <c r="L48" s="54">
        <f t="shared" si="24"/>
        <v>0</v>
      </c>
      <c r="M48" s="50">
        <f t="shared" si="24"/>
        <v>0</v>
      </c>
    </row>
    <row r="49" spans="1:13" ht="96.75" hidden="1" customHeight="1" x14ac:dyDescent="0.2">
      <c r="A49" s="10"/>
      <c r="B49" s="31"/>
      <c r="C49" s="17" t="s">
        <v>17</v>
      </c>
      <c r="D49" s="16" t="s">
        <v>7</v>
      </c>
      <c r="E49" s="16" t="s">
        <v>8</v>
      </c>
      <c r="F49" s="18" t="s">
        <v>114</v>
      </c>
      <c r="G49" s="69">
        <v>240</v>
      </c>
      <c r="H49" s="54">
        <v>0</v>
      </c>
      <c r="I49" s="55">
        <v>0</v>
      </c>
      <c r="J49" s="71">
        <v>0</v>
      </c>
      <c r="K49" s="71">
        <v>0</v>
      </c>
      <c r="L49" s="71">
        <v>0</v>
      </c>
      <c r="M49" s="51">
        <v>0</v>
      </c>
    </row>
    <row r="50" spans="1:13" ht="54" hidden="1" customHeight="1" x14ac:dyDescent="0.2">
      <c r="A50" s="10"/>
      <c r="B50" s="31"/>
      <c r="C50" s="17" t="s">
        <v>17</v>
      </c>
      <c r="D50" s="16" t="s">
        <v>7</v>
      </c>
      <c r="E50" s="16" t="s">
        <v>8</v>
      </c>
      <c r="F50" s="18" t="s">
        <v>114</v>
      </c>
      <c r="G50" s="69">
        <v>200</v>
      </c>
      <c r="H50" s="54">
        <f>H51</f>
        <v>0</v>
      </c>
      <c r="I50" s="54">
        <f t="shared" ref="I50:M50" si="25">I51</f>
        <v>0</v>
      </c>
      <c r="J50" s="54">
        <f t="shared" si="25"/>
        <v>0</v>
      </c>
      <c r="K50" s="54">
        <f t="shared" si="25"/>
        <v>0</v>
      </c>
      <c r="L50" s="54">
        <f t="shared" si="25"/>
        <v>0</v>
      </c>
      <c r="M50" s="50">
        <f t="shared" si="25"/>
        <v>0</v>
      </c>
    </row>
    <row r="51" spans="1:13" ht="114" hidden="1" customHeight="1" x14ac:dyDescent="0.2">
      <c r="A51" s="10"/>
      <c r="B51" s="31"/>
      <c r="C51" s="17" t="s">
        <v>17</v>
      </c>
      <c r="D51" s="16" t="s">
        <v>7</v>
      </c>
      <c r="E51" s="16" t="s">
        <v>8</v>
      </c>
      <c r="F51" s="18" t="s">
        <v>114</v>
      </c>
      <c r="G51" s="69">
        <v>240</v>
      </c>
      <c r="H51" s="54">
        <v>0</v>
      </c>
      <c r="I51" s="55">
        <v>0</v>
      </c>
      <c r="J51" s="71">
        <v>0</v>
      </c>
      <c r="K51" s="71">
        <v>0</v>
      </c>
      <c r="L51" s="71">
        <v>0</v>
      </c>
      <c r="M51" s="51">
        <v>0</v>
      </c>
    </row>
    <row r="52" spans="1:13" ht="51" hidden="1" customHeight="1" x14ac:dyDescent="0.2">
      <c r="A52" s="10"/>
      <c r="B52" s="31"/>
      <c r="C52" s="17" t="s">
        <v>17</v>
      </c>
      <c r="D52" s="16" t="s">
        <v>7</v>
      </c>
      <c r="E52" s="16" t="s">
        <v>8</v>
      </c>
      <c r="F52" s="18" t="s">
        <v>114</v>
      </c>
      <c r="G52" s="69">
        <v>200</v>
      </c>
      <c r="H52" s="54">
        <f>H53</f>
        <v>0</v>
      </c>
      <c r="I52" s="54">
        <f t="shared" ref="I52:M52" si="26">I53</f>
        <v>0</v>
      </c>
      <c r="J52" s="54">
        <f t="shared" si="26"/>
        <v>0</v>
      </c>
      <c r="K52" s="54">
        <f t="shared" si="26"/>
        <v>0</v>
      </c>
      <c r="L52" s="54">
        <f t="shared" si="26"/>
        <v>0</v>
      </c>
      <c r="M52" s="50">
        <f t="shared" si="26"/>
        <v>0</v>
      </c>
    </row>
    <row r="53" spans="1:13" ht="11.25" hidden="1" customHeight="1" x14ac:dyDescent="0.2">
      <c r="A53" s="10"/>
      <c r="B53" s="31"/>
      <c r="C53" s="17" t="s">
        <v>17</v>
      </c>
      <c r="D53" s="16" t="s">
        <v>7</v>
      </c>
      <c r="E53" s="16" t="s">
        <v>8</v>
      </c>
      <c r="F53" s="18" t="s">
        <v>114</v>
      </c>
      <c r="G53" s="69">
        <v>240</v>
      </c>
      <c r="H53" s="54">
        <v>0</v>
      </c>
      <c r="I53" s="55">
        <v>0</v>
      </c>
      <c r="J53" s="71">
        <v>0</v>
      </c>
      <c r="K53" s="71">
        <v>0</v>
      </c>
      <c r="L53" s="71">
        <v>0</v>
      </c>
      <c r="M53" s="51">
        <v>0</v>
      </c>
    </row>
    <row r="54" spans="1:13" ht="54" hidden="1" customHeight="1" x14ac:dyDescent="0.2">
      <c r="A54" s="10"/>
      <c r="B54" s="31"/>
      <c r="C54" s="17" t="s">
        <v>17</v>
      </c>
      <c r="D54" s="16" t="s">
        <v>7</v>
      </c>
      <c r="E54" s="16" t="s">
        <v>8</v>
      </c>
      <c r="F54" s="18" t="s">
        <v>114</v>
      </c>
      <c r="G54" s="69">
        <v>200</v>
      </c>
      <c r="H54" s="54">
        <f>H55</f>
        <v>0</v>
      </c>
      <c r="I54" s="54">
        <f t="shared" ref="I54:M54" si="27">I55</f>
        <v>0</v>
      </c>
      <c r="J54" s="54">
        <f t="shared" si="27"/>
        <v>0</v>
      </c>
      <c r="K54" s="54">
        <f t="shared" si="27"/>
        <v>0</v>
      </c>
      <c r="L54" s="54">
        <f t="shared" si="27"/>
        <v>0</v>
      </c>
      <c r="M54" s="50">
        <f t="shared" si="27"/>
        <v>0</v>
      </c>
    </row>
    <row r="55" spans="1:13" ht="132" hidden="1" customHeight="1" x14ac:dyDescent="0.2">
      <c r="A55" s="10"/>
      <c r="B55" s="31"/>
      <c r="C55" s="17" t="s">
        <v>17</v>
      </c>
      <c r="D55" s="16" t="s">
        <v>7</v>
      </c>
      <c r="E55" s="16" t="s">
        <v>8</v>
      </c>
      <c r="F55" s="18" t="s">
        <v>114</v>
      </c>
      <c r="G55" s="69">
        <v>240</v>
      </c>
      <c r="H55" s="54">
        <v>0</v>
      </c>
      <c r="I55" s="55">
        <v>0</v>
      </c>
      <c r="J55" s="71">
        <v>0</v>
      </c>
      <c r="K55" s="71">
        <v>0</v>
      </c>
      <c r="L55" s="71">
        <v>0</v>
      </c>
      <c r="M55" s="51">
        <v>0</v>
      </c>
    </row>
    <row r="56" spans="1:13" ht="63.75" customHeight="1" x14ac:dyDescent="0.2">
      <c r="A56" s="10"/>
      <c r="B56" s="107" t="s">
        <v>183</v>
      </c>
      <c r="C56" s="17" t="s">
        <v>17</v>
      </c>
      <c r="D56" s="16" t="s">
        <v>7</v>
      </c>
      <c r="E56" s="16" t="s">
        <v>8</v>
      </c>
      <c r="F56" s="18" t="s">
        <v>184</v>
      </c>
      <c r="G56" s="106">
        <v>200</v>
      </c>
      <c r="H56" s="54">
        <f>H57</f>
        <v>4014981.44</v>
      </c>
      <c r="I56" s="54">
        <f t="shared" ref="I56:M56" si="28">I57</f>
        <v>4014981.44</v>
      </c>
      <c r="J56" s="54">
        <f t="shared" si="28"/>
        <v>0</v>
      </c>
      <c r="K56" s="54">
        <f t="shared" si="28"/>
        <v>0</v>
      </c>
      <c r="L56" s="54">
        <f t="shared" si="28"/>
        <v>0</v>
      </c>
      <c r="M56" s="50">
        <f t="shared" si="28"/>
        <v>0</v>
      </c>
    </row>
    <row r="57" spans="1:13" ht="48" customHeight="1" x14ac:dyDescent="0.2">
      <c r="A57" s="10"/>
      <c r="B57" s="108" t="s">
        <v>100</v>
      </c>
      <c r="C57" s="17" t="s">
        <v>17</v>
      </c>
      <c r="D57" s="16" t="s">
        <v>7</v>
      </c>
      <c r="E57" s="16" t="s">
        <v>8</v>
      </c>
      <c r="F57" s="18" t="s">
        <v>184</v>
      </c>
      <c r="G57" s="106">
        <v>240</v>
      </c>
      <c r="H57" s="54">
        <f>I57</f>
        <v>4014981.44</v>
      </c>
      <c r="I57" s="55">
        <v>4014981.44</v>
      </c>
      <c r="J57" s="71">
        <v>0</v>
      </c>
      <c r="K57" s="71">
        <v>0</v>
      </c>
      <c r="L57" s="71">
        <v>0</v>
      </c>
      <c r="M57" s="51">
        <v>0</v>
      </c>
    </row>
    <row r="58" spans="1:13" ht="62.25" customHeight="1" x14ac:dyDescent="0.2">
      <c r="A58" s="10"/>
      <c r="B58" s="107" t="s">
        <v>183</v>
      </c>
      <c r="C58" s="17" t="s">
        <v>17</v>
      </c>
      <c r="D58" s="16" t="s">
        <v>7</v>
      </c>
      <c r="E58" s="16" t="s">
        <v>8</v>
      </c>
      <c r="F58" s="18" t="s">
        <v>185</v>
      </c>
      <c r="G58" s="106">
        <v>200</v>
      </c>
      <c r="H58" s="54">
        <f>H59</f>
        <v>211314.82</v>
      </c>
      <c r="I58" s="54">
        <f t="shared" ref="I58:M58" si="29">I59</f>
        <v>0</v>
      </c>
      <c r="J58" s="54">
        <f t="shared" si="29"/>
        <v>0</v>
      </c>
      <c r="K58" s="54">
        <f t="shared" si="29"/>
        <v>0</v>
      </c>
      <c r="L58" s="54">
        <f t="shared" si="29"/>
        <v>0</v>
      </c>
      <c r="M58" s="50">
        <f t="shared" si="29"/>
        <v>0</v>
      </c>
    </row>
    <row r="59" spans="1:13" ht="51" customHeight="1" x14ac:dyDescent="0.2">
      <c r="A59" s="10"/>
      <c r="B59" s="108" t="s">
        <v>100</v>
      </c>
      <c r="C59" s="17" t="s">
        <v>17</v>
      </c>
      <c r="D59" s="16" t="s">
        <v>7</v>
      </c>
      <c r="E59" s="16" t="s">
        <v>8</v>
      </c>
      <c r="F59" s="18" t="s">
        <v>185</v>
      </c>
      <c r="G59" s="106">
        <v>240</v>
      </c>
      <c r="H59" s="54">
        <f>211314.81+0.01</f>
        <v>211314.82</v>
      </c>
      <c r="I59" s="55">
        <v>0</v>
      </c>
      <c r="J59" s="71">
        <v>0</v>
      </c>
      <c r="K59" s="71">
        <v>0</v>
      </c>
      <c r="L59" s="71">
        <v>0</v>
      </c>
      <c r="M59" s="51">
        <v>0</v>
      </c>
    </row>
    <row r="60" spans="1:13" ht="110.25" x14ac:dyDescent="0.2">
      <c r="A60" s="23" t="s">
        <v>56</v>
      </c>
      <c r="B60" s="20" t="s">
        <v>122</v>
      </c>
      <c r="C60" s="25" t="s">
        <v>17</v>
      </c>
      <c r="D60" s="29">
        <v>2</v>
      </c>
      <c r="E60" s="29" t="s">
        <v>10</v>
      </c>
      <c r="F60" s="30" t="s">
        <v>101</v>
      </c>
      <c r="G60" s="26"/>
      <c r="H60" s="72">
        <f>H61+H70</f>
        <v>4447027.7799999993</v>
      </c>
      <c r="I60" s="72">
        <f t="shared" ref="I60:M60" si="30">I61+I70</f>
        <v>0</v>
      </c>
      <c r="J60" s="72">
        <f t="shared" si="30"/>
        <v>4112164.8200000003</v>
      </c>
      <c r="K60" s="72">
        <f t="shared" si="30"/>
        <v>0</v>
      </c>
      <c r="L60" s="72">
        <f t="shared" si="30"/>
        <v>4461236.45</v>
      </c>
      <c r="M60" s="73">
        <f t="shared" si="30"/>
        <v>0</v>
      </c>
    </row>
    <row r="61" spans="1:13" ht="47.25" hidden="1" x14ac:dyDescent="0.2">
      <c r="A61" s="10" t="s">
        <v>57</v>
      </c>
      <c r="B61" s="11" t="s">
        <v>28</v>
      </c>
      <c r="C61" s="17" t="s">
        <v>17</v>
      </c>
      <c r="D61" s="16">
        <v>2</v>
      </c>
      <c r="E61" s="16" t="s">
        <v>8</v>
      </c>
      <c r="F61" s="18" t="s">
        <v>10</v>
      </c>
      <c r="G61" s="44" t="s">
        <v>11</v>
      </c>
      <c r="H61" s="54">
        <f>H63+H65+H67+H69</f>
        <v>0</v>
      </c>
      <c r="I61" s="54">
        <f t="shared" ref="I61" si="31">I63+I65+I67+I69</f>
        <v>0</v>
      </c>
      <c r="J61" s="51"/>
      <c r="K61" s="51"/>
      <c r="L61" s="51"/>
      <c r="M61" s="51"/>
    </row>
    <row r="62" spans="1:13" ht="47.25" hidden="1" x14ac:dyDescent="0.2">
      <c r="A62" s="10" t="s">
        <v>58</v>
      </c>
      <c r="B62" s="11" t="s">
        <v>36</v>
      </c>
      <c r="C62" s="17" t="s">
        <v>17</v>
      </c>
      <c r="D62" s="16" t="s">
        <v>14</v>
      </c>
      <c r="E62" s="16" t="s">
        <v>8</v>
      </c>
      <c r="F62" s="18" t="s">
        <v>8</v>
      </c>
      <c r="G62" s="44"/>
      <c r="H62" s="54">
        <v>0</v>
      </c>
      <c r="I62" s="54">
        <f t="shared" ref="I62" si="32">I63</f>
        <v>0</v>
      </c>
      <c r="J62" s="51"/>
      <c r="K62" s="51"/>
      <c r="L62" s="51"/>
      <c r="M62" s="51"/>
    </row>
    <row r="63" spans="1:13" ht="63" hidden="1" x14ac:dyDescent="0.2">
      <c r="A63" s="10"/>
      <c r="B63" s="31" t="s">
        <v>83</v>
      </c>
      <c r="C63" s="17" t="s">
        <v>17</v>
      </c>
      <c r="D63" s="16" t="s">
        <v>14</v>
      </c>
      <c r="E63" s="16" t="s">
        <v>8</v>
      </c>
      <c r="F63" s="18" t="s">
        <v>8</v>
      </c>
      <c r="G63" s="44">
        <v>240</v>
      </c>
      <c r="H63" s="54">
        <v>0</v>
      </c>
      <c r="I63" s="54">
        <v>0</v>
      </c>
      <c r="J63" s="51"/>
      <c r="K63" s="51"/>
      <c r="L63" s="51"/>
      <c r="M63" s="51"/>
    </row>
    <row r="64" spans="1:13" ht="31.5" hidden="1" x14ac:dyDescent="0.2">
      <c r="A64" s="10" t="s">
        <v>59</v>
      </c>
      <c r="B64" s="11" t="s">
        <v>98</v>
      </c>
      <c r="C64" s="17" t="s">
        <v>17</v>
      </c>
      <c r="D64" s="16">
        <v>2</v>
      </c>
      <c r="E64" s="16" t="s">
        <v>8</v>
      </c>
      <c r="F64" s="18" t="s">
        <v>12</v>
      </c>
      <c r="G64" s="44" t="s">
        <v>11</v>
      </c>
      <c r="H64" s="54">
        <v>0</v>
      </c>
      <c r="I64" s="54">
        <f t="shared" ref="I64" si="33">I65</f>
        <v>0</v>
      </c>
      <c r="J64" s="51"/>
      <c r="K64" s="51"/>
      <c r="L64" s="51"/>
      <c r="M64" s="51"/>
    </row>
    <row r="65" spans="1:13" ht="63" hidden="1" x14ac:dyDescent="0.2">
      <c r="A65" s="10" t="s">
        <v>11</v>
      </c>
      <c r="B65" s="31" t="s">
        <v>83</v>
      </c>
      <c r="C65" s="17" t="s">
        <v>17</v>
      </c>
      <c r="D65" s="16">
        <v>2</v>
      </c>
      <c r="E65" s="16" t="s">
        <v>8</v>
      </c>
      <c r="F65" s="18" t="s">
        <v>12</v>
      </c>
      <c r="G65" s="44">
        <v>240</v>
      </c>
      <c r="H65" s="54">
        <v>0</v>
      </c>
      <c r="I65" s="55">
        <v>0</v>
      </c>
      <c r="J65" s="51"/>
      <c r="K65" s="51"/>
      <c r="L65" s="51"/>
      <c r="M65" s="51"/>
    </row>
    <row r="66" spans="1:13" ht="47.25" hidden="1" x14ac:dyDescent="0.2">
      <c r="A66" s="10" t="s">
        <v>60</v>
      </c>
      <c r="B66" s="32" t="s">
        <v>21</v>
      </c>
      <c r="C66" s="17" t="s">
        <v>17</v>
      </c>
      <c r="D66" s="16" t="s">
        <v>14</v>
      </c>
      <c r="E66" s="16" t="s">
        <v>8</v>
      </c>
      <c r="F66" s="18" t="s">
        <v>13</v>
      </c>
      <c r="G66" s="44"/>
      <c r="H66" s="54">
        <v>0</v>
      </c>
      <c r="I66" s="54">
        <f t="shared" ref="I66" si="34">I67</f>
        <v>0</v>
      </c>
      <c r="J66" s="51"/>
      <c r="K66" s="51"/>
      <c r="L66" s="51"/>
      <c r="M66" s="51"/>
    </row>
    <row r="67" spans="1:13" ht="62.25" hidden="1" customHeight="1" x14ac:dyDescent="0.2">
      <c r="A67" s="10"/>
      <c r="B67" s="31" t="s">
        <v>83</v>
      </c>
      <c r="C67" s="17" t="s">
        <v>17</v>
      </c>
      <c r="D67" s="16" t="s">
        <v>14</v>
      </c>
      <c r="E67" s="16" t="s">
        <v>8</v>
      </c>
      <c r="F67" s="18" t="s">
        <v>13</v>
      </c>
      <c r="G67" s="44">
        <v>240</v>
      </c>
      <c r="H67" s="54">
        <v>0</v>
      </c>
      <c r="I67" s="55">
        <v>0</v>
      </c>
      <c r="J67" s="51"/>
      <c r="K67" s="51"/>
      <c r="L67" s="51"/>
      <c r="M67" s="51"/>
    </row>
    <row r="68" spans="1:13" ht="50.25" hidden="1" customHeight="1" x14ac:dyDescent="0.2">
      <c r="A68" s="10" t="s">
        <v>61</v>
      </c>
      <c r="B68" s="32" t="s">
        <v>38</v>
      </c>
      <c r="C68" s="17" t="s">
        <v>17</v>
      </c>
      <c r="D68" s="16" t="s">
        <v>14</v>
      </c>
      <c r="E68" s="16" t="s">
        <v>8</v>
      </c>
      <c r="F68" s="18" t="s">
        <v>16</v>
      </c>
      <c r="G68" s="44"/>
      <c r="H68" s="54">
        <f>H69</f>
        <v>0</v>
      </c>
      <c r="I68" s="54">
        <f t="shared" ref="I68" si="35">I69</f>
        <v>0</v>
      </c>
      <c r="J68" s="51"/>
      <c r="K68" s="51"/>
      <c r="L68" s="51"/>
      <c r="M68" s="51"/>
    </row>
    <row r="69" spans="1:13" ht="69" hidden="1" customHeight="1" x14ac:dyDescent="0.2">
      <c r="A69" s="10"/>
      <c r="B69" s="31" t="s">
        <v>83</v>
      </c>
      <c r="C69" s="17" t="s">
        <v>17</v>
      </c>
      <c r="D69" s="16" t="s">
        <v>14</v>
      </c>
      <c r="E69" s="16" t="s">
        <v>8</v>
      </c>
      <c r="F69" s="18" t="s">
        <v>16</v>
      </c>
      <c r="G69" s="44">
        <v>240</v>
      </c>
      <c r="H69" s="54">
        <v>0</v>
      </c>
      <c r="I69" s="55">
        <v>0</v>
      </c>
      <c r="J69" s="51"/>
      <c r="K69" s="51"/>
      <c r="L69" s="51"/>
      <c r="M69" s="51"/>
    </row>
    <row r="70" spans="1:13" ht="26.25" customHeight="1" x14ac:dyDescent="0.2">
      <c r="A70" s="10" t="s">
        <v>62</v>
      </c>
      <c r="B70" s="11" t="s">
        <v>27</v>
      </c>
      <c r="C70" s="17" t="s">
        <v>17</v>
      </c>
      <c r="D70" s="16" t="s">
        <v>14</v>
      </c>
      <c r="E70" s="16" t="s">
        <v>12</v>
      </c>
      <c r="F70" s="18" t="s">
        <v>101</v>
      </c>
      <c r="G70" s="44" t="s">
        <v>11</v>
      </c>
      <c r="H70" s="54">
        <f>H71+H77+H80+H74</f>
        <v>4447027.7799999993</v>
      </c>
      <c r="I70" s="54">
        <f t="shared" ref="I70:M70" si="36">I71+I77+I80</f>
        <v>0</v>
      </c>
      <c r="J70" s="54">
        <f t="shared" si="36"/>
        <v>4112164.8200000003</v>
      </c>
      <c r="K70" s="54">
        <f t="shared" si="36"/>
        <v>0</v>
      </c>
      <c r="L70" s="54">
        <f t="shared" si="36"/>
        <v>4461236.45</v>
      </c>
      <c r="M70" s="50">
        <f t="shared" si="36"/>
        <v>0</v>
      </c>
    </row>
    <row r="71" spans="1:13" ht="30.75" hidden="1" customHeight="1" x14ac:dyDescent="0.2">
      <c r="A71" s="10" t="s">
        <v>63</v>
      </c>
      <c r="B71" s="11" t="s">
        <v>24</v>
      </c>
      <c r="C71" s="17" t="s">
        <v>17</v>
      </c>
      <c r="D71" s="16" t="s">
        <v>14</v>
      </c>
      <c r="E71" s="16" t="s">
        <v>12</v>
      </c>
      <c r="F71" s="18" t="s">
        <v>104</v>
      </c>
      <c r="G71" s="44" t="s">
        <v>11</v>
      </c>
      <c r="H71" s="54">
        <f>H73</f>
        <v>0</v>
      </c>
      <c r="I71" s="54">
        <f t="shared" ref="I71" si="37">I73</f>
        <v>0</v>
      </c>
      <c r="J71" s="51">
        <v>0</v>
      </c>
      <c r="K71" s="51"/>
      <c r="L71" s="51"/>
      <c r="M71" s="51"/>
    </row>
    <row r="72" spans="1:13" ht="47.25" hidden="1" x14ac:dyDescent="0.2">
      <c r="A72" s="10"/>
      <c r="B72" s="31" t="s">
        <v>99</v>
      </c>
      <c r="C72" s="17" t="s">
        <v>17</v>
      </c>
      <c r="D72" s="16" t="s">
        <v>14</v>
      </c>
      <c r="E72" s="16" t="s">
        <v>12</v>
      </c>
      <c r="F72" s="18" t="s">
        <v>104</v>
      </c>
      <c r="G72" s="44">
        <v>200</v>
      </c>
      <c r="H72" s="54">
        <f>I72</f>
        <v>1300000</v>
      </c>
      <c r="I72" s="54">
        <v>1300000</v>
      </c>
      <c r="J72" s="51">
        <v>0</v>
      </c>
      <c r="K72" s="51"/>
      <c r="L72" s="51"/>
      <c r="M72" s="51"/>
    </row>
    <row r="73" spans="1:13" ht="63" hidden="1" x14ac:dyDescent="0.2">
      <c r="A73" s="10" t="s">
        <v>11</v>
      </c>
      <c r="B73" s="31" t="s">
        <v>100</v>
      </c>
      <c r="C73" s="17" t="s">
        <v>17</v>
      </c>
      <c r="D73" s="16" t="s">
        <v>14</v>
      </c>
      <c r="E73" s="16" t="s">
        <v>12</v>
      </c>
      <c r="F73" s="18" t="s">
        <v>104</v>
      </c>
      <c r="G73" s="44">
        <v>240</v>
      </c>
      <c r="H73" s="54">
        <v>0</v>
      </c>
      <c r="I73" s="55">
        <v>0</v>
      </c>
      <c r="J73" s="51">
        <v>0</v>
      </c>
      <c r="K73" s="51">
        <v>0</v>
      </c>
      <c r="L73" s="51">
        <v>0</v>
      </c>
      <c r="M73" s="51">
        <v>0</v>
      </c>
    </row>
    <row r="74" spans="1:13" ht="31.5" hidden="1" x14ac:dyDescent="0.2">
      <c r="A74" s="10"/>
      <c r="B74" s="32" t="s">
        <v>25</v>
      </c>
      <c r="C74" s="17" t="s">
        <v>17</v>
      </c>
      <c r="D74" s="16" t="s">
        <v>14</v>
      </c>
      <c r="E74" s="16" t="s">
        <v>12</v>
      </c>
      <c r="F74" s="18" t="s">
        <v>135</v>
      </c>
      <c r="G74" s="90"/>
      <c r="H74" s="54">
        <f t="shared" ref="H74:M75" si="38">H75</f>
        <v>0</v>
      </c>
      <c r="I74" s="54">
        <f t="shared" si="38"/>
        <v>0</v>
      </c>
      <c r="J74" s="54">
        <f t="shared" si="38"/>
        <v>0</v>
      </c>
      <c r="K74" s="54">
        <f t="shared" si="38"/>
        <v>0</v>
      </c>
      <c r="L74" s="54">
        <f t="shared" si="38"/>
        <v>0</v>
      </c>
      <c r="M74" s="50">
        <f t="shared" si="38"/>
        <v>0</v>
      </c>
    </row>
    <row r="75" spans="1:13" ht="47.25" hidden="1" x14ac:dyDescent="0.2">
      <c r="A75" s="10"/>
      <c r="B75" s="31" t="s">
        <v>99</v>
      </c>
      <c r="C75" s="17" t="s">
        <v>17</v>
      </c>
      <c r="D75" s="16" t="s">
        <v>14</v>
      </c>
      <c r="E75" s="16" t="s">
        <v>12</v>
      </c>
      <c r="F75" s="18" t="s">
        <v>135</v>
      </c>
      <c r="G75" s="90">
        <v>200</v>
      </c>
      <c r="H75" s="54">
        <f t="shared" si="38"/>
        <v>0</v>
      </c>
      <c r="I75" s="54">
        <f t="shared" si="38"/>
        <v>0</v>
      </c>
      <c r="J75" s="54">
        <f t="shared" si="38"/>
        <v>0</v>
      </c>
      <c r="K75" s="54">
        <f t="shared" si="38"/>
        <v>0</v>
      </c>
      <c r="L75" s="54">
        <f t="shared" si="38"/>
        <v>0</v>
      </c>
      <c r="M75" s="50">
        <f t="shared" si="38"/>
        <v>0</v>
      </c>
    </row>
    <row r="76" spans="1:13" ht="63" hidden="1" x14ac:dyDescent="0.2">
      <c r="A76" s="10"/>
      <c r="B76" s="31" t="s">
        <v>100</v>
      </c>
      <c r="C76" s="17" t="s">
        <v>17</v>
      </c>
      <c r="D76" s="16" t="s">
        <v>14</v>
      </c>
      <c r="E76" s="16" t="s">
        <v>12</v>
      </c>
      <c r="F76" s="18" t="s">
        <v>135</v>
      </c>
      <c r="G76" s="90">
        <v>240</v>
      </c>
      <c r="H76" s="54">
        <v>0</v>
      </c>
      <c r="I76" s="55">
        <v>0</v>
      </c>
      <c r="J76" s="71">
        <v>0</v>
      </c>
      <c r="K76" s="71">
        <v>0</v>
      </c>
      <c r="L76" s="71">
        <v>0</v>
      </c>
      <c r="M76" s="51">
        <v>0</v>
      </c>
    </row>
    <row r="77" spans="1:13" ht="31.5" x14ac:dyDescent="0.2">
      <c r="A77" s="10"/>
      <c r="B77" s="11" t="s">
        <v>24</v>
      </c>
      <c r="C77" s="17" t="s">
        <v>17</v>
      </c>
      <c r="D77" s="16" t="s">
        <v>14</v>
      </c>
      <c r="E77" s="16" t="s">
        <v>12</v>
      </c>
      <c r="F77" s="18" t="s">
        <v>102</v>
      </c>
      <c r="G77" s="44"/>
      <c r="H77" s="54">
        <f>H78</f>
        <v>2567785.84</v>
      </c>
      <c r="I77" s="54">
        <f t="shared" ref="I77:M77" si="39">I78</f>
        <v>0</v>
      </c>
      <c r="J77" s="54">
        <f t="shared" si="39"/>
        <v>2055126.17</v>
      </c>
      <c r="K77" s="54">
        <f t="shared" si="39"/>
        <v>0</v>
      </c>
      <c r="L77" s="54">
        <f t="shared" si="39"/>
        <v>2240000</v>
      </c>
      <c r="M77" s="50">
        <f t="shared" si="39"/>
        <v>0</v>
      </c>
    </row>
    <row r="78" spans="1:13" ht="47.25" x14ac:dyDescent="0.2">
      <c r="A78" s="10"/>
      <c r="B78" s="31" t="s">
        <v>99</v>
      </c>
      <c r="C78" s="17" t="s">
        <v>17</v>
      </c>
      <c r="D78" s="16" t="s">
        <v>14</v>
      </c>
      <c r="E78" s="16" t="s">
        <v>12</v>
      </c>
      <c r="F78" s="18" t="s">
        <v>102</v>
      </c>
      <c r="G78" s="44">
        <v>200</v>
      </c>
      <c r="H78" s="12">
        <f>H79</f>
        <v>2567785.84</v>
      </c>
      <c r="I78" s="12">
        <f t="shared" ref="I78:M78" si="40">I79</f>
        <v>0</v>
      </c>
      <c r="J78" s="12">
        <f t="shared" si="40"/>
        <v>2055126.17</v>
      </c>
      <c r="K78" s="12">
        <f t="shared" si="40"/>
        <v>0</v>
      </c>
      <c r="L78" s="12">
        <f t="shared" si="40"/>
        <v>2240000</v>
      </c>
      <c r="M78" s="14">
        <f t="shared" si="40"/>
        <v>0</v>
      </c>
    </row>
    <row r="79" spans="1:13" ht="63" x14ac:dyDescent="0.2">
      <c r="A79" s="10"/>
      <c r="B79" s="31" t="s">
        <v>100</v>
      </c>
      <c r="C79" s="17" t="s">
        <v>17</v>
      </c>
      <c r="D79" s="16" t="s">
        <v>14</v>
      </c>
      <c r="E79" s="16" t="s">
        <v>12</v>
      </c>
      <c r="F79" s="18" t="s">
        <v>102</v>
      </c>
      <c r="G79" s="44">
        <v>240</v>
      </c>
      <c r="H79" s="12">
        <f>2260000+240000+799.38+43914.5+1000+22071.96</f>
        <v>2567785.84</v>
      </c>
      <c r="I79" s="13">
        <v>0</v>
      </c>
      <c r="J79" s="52">
        <v>2055126.17</v>
      </c>
      <c r="K79" s="52">
        <v>0</v>
      </c>
      <c r="L79" s="52">
        <f>2040000+200000</f>
        <v>2240000</v>
      </c>
      <c r="M79" s="52">
        <v>0</v>
      </c>
    </row>
    <row r="80" spans="1:13" ht="31.5" x14ac:dyDescent="0.2">
      <c r="A80" s="10" t="s">
        <v>64</v>
      </c>
      <c r="B80" s="32" t="s">
        <v>25</v>
      </c>
      <c r="C80" s="17" t="s">
        <v>17</v>
      </c>
      <c r="D80" s="16" t="s">
        <v>14</v>
      </c>
      <c r="E80" s="16" t="s">
        <v>12</v>
      </c>
      <c r="F80" s="18" t="s">
        <v>103</v>
      </c>
      <c r="G80" s="44"/>
      <c r="H80" s="12">
        <f>H82</f>
        <v>1879241.94</v>
      </c>
      <c r="I80" s="12">
        <f t="shared" ref="I80:M80" si="41">I82</f>
        <v>0</v>
      </c>
      <c r="J80" s="12">
        <f t="shared" si="41"/>
        <v>2057038.6500000001</v>
      </c>
      <c r="K80" s="12">
        <f t="shared" si="41"/>
        <v>0</v>
      </c>
      <c r="L80" s="12">
        <f t="shared" si="41"/>
        <v>2221236.4500000002</v>
      </c>
      <c r="M80" s="14">
        <f t="shared" si="41"/>
        <v>0</v>
      </c>
    </row>
    <row r="81" spans="1:13" ht="47.25" x14ac:dyDescent="0.2">
      <c r="A81" s="10"/>
      <c r="B81" s="31" t="s">
        <v>99</v>
      </c>
      <c r="C81" s="17" t="s">
        <v>17</v>
      </c>
      <c r="D81" s="16" t="s">
        <v>14</v>
      </c>
      <c r="E81" s="16" t="s">
        <v>12</v>
      </c>
      <c r="F81" s="18" t="s">
        <v>103</v>
      </c>
      <c r="G81" s="44">
        <v>200</v>
      </c>
      <c r="H81" s="12">
        <f>H82</f>
        <v>1879241.94</v>
      </c>
      <c r="I81" s="12">
        <f t="shared" ref="I81:M81" si="42">I82</f>
        <v>0</v>
      </c>
      <c r="J81" s="12">
        <f t="shared" si="42"/>
        <v>2057038.6500000001</v>
      </c>
      <c r="K81" s="12">
        <f t="shared" si="42"/>
        <v>0</v>
      </c>
      <c r="L81" s="12">
        <f t="shared" si="42"/>
        <v>2221236.4500000002</v>
      </c>
      <c r="M81" s="14">
        <f t="shared" si="42"/>
        <v>0</v>
      </c>
    </row>
    <row r="82" spans="1:13" ht="60.75" customHeight="1" x14ac:dyDescent="0.2">
      <c r="A82" s="10"/>
      <c r="B82" s="31" t="s">
        <v>100</v>
      </c>
      <c r="C82" s="17" t="s">
        <v>17</v>
      </c>
      <c r="D82" s="16" t="s">
        <v>14</v>
      </c>
      <c r="E82" s="16" t="s">
        <v>12</v>
      </c>
      <c r="F82" s="18" t="s">
        <v>103</v>
      </c>
      <c r="G82" s="44">
        <v>240</v>
      </c>
      <c r="H82" s="12">
        <f>2294400-60000-355158.06</f>
        <v>1879241.94</v>
      </c>
      <c r="I82" s="13">
        <v>0</v>
      </c>
      <c r="J82" s="52">
        <f>2014008.62-148000+191030+0.03</f>
        <v>2057038.6500000001</v>
      </c>
      <c r="K82" s="52">
        <v>0</v>
      </c>
      <c r="L82" s="52">
        <f>2310000-148000+59236.45</f>
        <v>2221236.4500000002</v>
      </c>
      <c r="M82" s="52">
        <v>0</v>
      </c>
    </row>
    <row r="83" spans="1:13" ht="146.25" customHeight="1" x14ac:dyDescent="0.2">
      <c r="A83" s="23" t="s">
        <v>65</v>
      </c>
      <c r="B83" s="20" t="s">
        <v>173</v>
      </c>
      <c r="C83" s="25" t="s">
        <v>17</v>
      </c>
      <c r="D83" s="29" t="s">
        <v>26</v>
      </c>
      <c r="E83" s="29" t="s">
        <v>10</v>
      </c>
      <c r="F83" s="30" t="s">
        <v>101</v>
      </c>
      <c r="G83" s="26" t="s">
        <v>11</v>
      </c>
      <c r="H83" s="27">
        <f>H84</f>
        <v>400000</v>
      </c>
      <c r="I83" s="27">
        <f t="shared" ref="I83:M83" si="43">I84</f>
        <v>0</v>
      </c>
      <c r="J83" s="27">
        <f t="shared" si="43"/>
        <v>0</v>
      </c>
      <c r="K83" s="27">
        <f t="shared" si="43"/>
        <v>0</v>
      </c>
      <c r="L83" s="27">
        <f t="shared" si="43"/>
        <v>0</v>
      </c>
      <c r="M83" s="28">
        <f t="shared" si="43"/>
        <v>0</v>
      </c>
    </row>
    <row r="84" spans="1:13" ht="54.75" customHeight="1" x14ac:dyDescent="0.2">
      <c r="A84" s="10" t="s">
        <v>66</v>
      </c>
      <c r="B84" s="11" t="s">
        <v>39</v>
      </c>
      <c r="C84" s="17" t="s">
        <v>17</v>
      </c>
      <c r="D84" s="16" t="s">
        <v>26</v>
      </c>
      <c r="E84" s="16" t="s">
        <v>8</v>
      </c>
      <c r="F84" s="18" t="s">
        <v>101</v>
      </c>
      <c r="G84" s="44"/>
      <c r="H84" s="102">
        <f t="shared" ref="H84:H85" si="44">H85</f>
        <v>400000</v>
      </c>
      <c r="I84" s="102">
        <f t="shared" ref="I84:I85" si="45">I85</f>
        <v>0</v>
      </c>
      <c r="J84" s="102">
        <f t="shared" ref="J84:J85" si="46">J85</f>
        <v>0</v>
      </c>
      <c r="K84" s="102">
        <f t="shared" ref="K84:K85" si="47">K85</f>
        <v>0</v>
      </c>
      <c r="L84" s="102">
        <f t="shared" ref="L84:L85" si="48">L85</f>
        <v>0</v>
      </c>
      <c r="M84" s="103">
        <f t="shared" ref="M84:M85" si="49">M85</f>
        <v>0</v>
      </c>
    </row>
    <row r="85" spans="1:13" ht="63.75" customHeight="1" x14ac:dyDescent="0.2">
      <c r="A85" s="10" t="s">
        <v>67</v>
      </c>
      <c r="B85" s="11" t="s">
        <v>93</v>
      </c>
      <c r="C85" s="17" t="s">
        <v>17</v>
      </c>
      <c r="D85" s="16" t="s">
        <v>26</v>
      </c>
      <c r="E85" s="16" t="s">
        <v>8</v>
      </c>
      <c r="F85" s="18" t="s">
        <v>102</v>
      </c>
      <c r="G85" s="44" t="s">
        <v>11</v>
      </c>
      <c r="H85" s="102">
        <f t="shared" si="44"/>
        <v>400000</v>
      </c>
      <c r="I85" s="102">
        <f t="shared" si="45"/>
        <v>0</v>
      </c>
      <c r="J85" s="102">
        <f t="shared" si="46"/>
        <v>0</v>
      </c>
      <c r="K85" s="102">
        <f t="shared" si="47"/>
        <v>0</v>
      </c>
      <c r="L85" s="102">
        <f t="shared" si="48"/>
        <v>0</v>
      </c>
      <c r="M85" s="103">
        <f t="shared" si="49"/>
        <v>0</v>
      </c>
    </row>
    <row r="86" spans="1:13" ht="63.75" customHeight="1" x14ac:dyDescent="0.2">
      <c r="A86" s="10"/>
      <c r="B86" s="31" t="s">
        <v>99</v>
      </c>
      <c r="C86" s="17" t="s">
        <v>17</v>
      </c>
      <c r="D86" s="16" t="s">
        <v>26</v>
      </c>
      <c r="E86" s="16" t="s">
        <v>8</v>
      </c>
      <c r="F86" s="18" t="s">
        <v>102</v>
      </c>
      <c r="G86" s="98">
        <v>200</v>
      </c>
      <c r="H86" s="12">
        <f>H87</f>
        <v>400000</v>
      </c>
      <c r="I86" s="12">
        <f t="shared" ref="I86:M86" si="50">I87</f>
        <v>0</v>
      </c>
      <c r="J86" s="12">
        <f t="shared" si="50"/>
        <v>0</v>
      </c>
      <c r="K86" s="12">
        <f t="shared" si="50"/>
        <v>0</v>
      </c>
      <c r="L86" s="12">
        <f t="shared" si="50"/>
        <v>0</v>
      </c>
      <c r="M86" s="14">
        <f t="shared" si="50"/>
        <v>0</v>
      </c>
    </row>
    <row r="87" spans="1:13" ht="70.5" customHeight="1" x14ac:dyDescent="0.2">
      <c r="A87" s="10" t="s">
        <v>11</v>
      </c>
      <c r="B87" s="31" t="s">
        <v>100</v>
      </c>
      <c r="C87" s="17" t="s">
        <v>17</v>
      </c>
      <c r="D87" s="16" t="s">
        <v>26</v>
      </c>
      <c r="E87" s="16" t="s">
        <v>8</v>
      </c>
      <c r="F87" s="18" t="s">
        <v>102</v>
      </c>
      <c r="G87" s="44">
        <v>240</v>
      </c>
      <c r="H87" s="12">
        <f>1000000-13064.28-86935.72-500000</f>
        <v>400000</v>
      </c>
      <c r="I87" s="13">
        <v>0</v>
      </c>
      <c r="J87" s="49">
        <v>0</v>
      </c>
      <c r="K87" s="52">
        <v>0</v>
      </c>
      <c r="L87" s="52">
        <v>0</v>
      </c>
      <c r="M87" s="52">
        <v>0</v>
      </c>
    </row>
    <row r="88" spans="1:13" ht="141.75" x14ac:dyDescent="0.2">
      <c r="A88" s="23" t="s">
        <v>68</v>
      </c>
      <c r="B88" s="20" t="s">
        <v>123</v>
      </c>
      <c r="C88" s="25" t="s">
        <v>17</v>
      </c>
      <c r="D88" s="29" t="s">
        <v>18</v>
      </c>
      <c r="E88" s="29" t="s">
        <v>10</v>
      </c>
      <c r="F88" s="30" t="s">
        <v>101</v>
      </c>
      <c r="G88" s="26"/>
      <c r="H88" s="27">
        <f>H89+H96+H100</f>
        <v>3786219.91</v>
      </c>
      <c r="I88" s="27">
        <f t="shared" ref="I88:M88" si="51">I89+I96+I100</f>
        <v>0</v>
      </c>
      <c r="J88" s="27">
        <f t="shared" si="51"/>
        <v>2575859.5499999998</v>
      </c>
      <c r="K88" s="27">
        <f t="shared" si="51"/>
        <v>0</v>
      </c>
      <c r="L88" s="27">
        <f t="shared" si="51"/>
        <v>2857315.96</v>
      </c>
      <c r="M88" s="28">
        <f t="shared" si="51"/>
        <v>0</v>
      </c>
    </row>
    <row r="89" spans="1:13" ht="41.25" customHeight="1" x14ac:dyDescent="0.2">
      <c r="A89" s="10" t="s">
        <v>69</v>
      </c>
      <c r="B89" s="11" t="s">
        <v>40</v>
      </c>
      <c r="C89" s="17" t="s">
        <v>17</v>
      </c>
      <c r="D89" s="16" t="s">
        <v>18</v>
      </c>
      <c r="E89" s="16" t="s">
        <v>8</v>
      </c>
      <c r="F89" s="18" t="s">
        <v>101</v>
      </c>
      <c r="G89" s="44"/>
      <c r="H89" s="12">
        <f>H90+H93</f>
        <v>2591019.91</v>
      </c>
      <c r="I89" s="12">
        <f t="shared" ref="I89:M89" si="52">I90+I93</f>
        <v>0</v>
      </c>
      <c r="J89" s="12">
        <f t="shared" si="52"/>
        <v>1573859.55</v>
      </c>
      <c r="K89" s="12">
        <f t="shared" si="52"/>
        <v>0</v>
      </c>
      <c r="L89" s="12">
        <f t="shared" si="52"/>
        <v>1605315.96</v>
      </c>
      <c r="M89" s="14">
        <f t="shared" si="52"/>
        <v>0</v>
      </c>
    </row>
    <row r="90" spans="1:13" ht="93.75" customHeight="1" x14ac:dyDescent="0.2">
      <c r="A90" s="10" t="s">
        <v>70</v>
      </c>
      <c r="B90" s="11" t="s">
        <v>41</v>
      </c>
      <c r="C90" s="17" t="s">
        <v>17</v>
      </c>
      <c r="D90" s="16" t="s">
        <v>18</v>
      </c>
      <c r="E90" s="16" t="s">
        <v>8</v>
      </c>
      <c r="F90" s="18" t="s">
        <v>104</v>
      </c>
      <c r="G90" s="44" t="s">
        <v>11</v>
      </c>
      <c r="H90" s="12">
        <f>H92</f>
        <v>349865.17000000004</v>
      </c>
      <c r="I90" s="12">
        <f t="shared" ref="I90:M90" si="53">I92</f>
        <v>0</v>
      </c>
      <c r="J90" s="12">
        <f t="shared" si="53"/>
        <v>0</v>
      </c>
      <c r="K90" s="12">
        <f t="shared" si="53"/>
        <v>0</v>
      </c>
      <c r="L90" s="12">
        <f t="shared" si="53"/>
        <v>0</v>
      </c>
      <c r="M90" s="14">
        <f t="shared" si="53"/>
        <v>0</v>
      </c>
    </row>
    <row r="91" spans="1:13" ht="58.5" customHeight="1" x14ac:dyDescent="0.2">
      <c r="A91" s="10"/>
      <c r="B91" s="31" t="s">
        <v>99</v>
      </c>
      <c r="C91" s="17" t="s">
        <v>17</v>
      </c>
      <c r="D91" s="16" t="s">
        <v>18</v>
      </c>
      <c r="E91" s="16" t="s">
        <v>8</v>
      </c>
      <c r="F91" s="18" t="s">
        <v>104</v>
      </c>
      <c r="G91" s="44">
        <v>200</v>
      </c>
      <c r="H91" s="12">
        <f>H92</f>
        <v>349865.17000000004</v>
      </c>
      <c r="I91" s="12">
        <f t="shared" ref="I91:M91" si="54">I92</f>
        <v>0</v>
      </c>
      <c r="J91" s="12">
        <f t="shared" si="54"/>
        <v>0</v>
      </c>
      <c r="K91" s="12">
        <f t="shared" si="54"/>
        <v>0</v>
      </c>
      <c r="L91" s="12">
        <f t="shared" si="54"/>
        <v>0</v>
      </c>
      <c r="M91" s="14">
        <f t="shared" si="54"/>
        <v>0</v>
      </c>
    </row>
    <row r="92" spans="1:13" ht="65.25" customHeight="1" x14ac:dyDescent="0.2">
      <c r="A92" s="10" t="s">
        <v>11</v>
      </c>
      <c r="B92" s="31" t="s">
        <v>100</v>
      </c>
      <c r="C92" s="17" t="s">
        <v>17</v>
      </c>
      <c r="D92" s="16" t="s">
        <v>18</v>
      </c>
      <c r="E92" s="16" t="s">
        <v>8</v>
      </c>
      <c r="F92" s="18" t="s">
        <v>104</v>
      </c>
      <c r="G92" s="44">
        <v>240</v>
      </c>
      <c r="H92" s="12">
        <f>297137.96+2727.21+50000</f>
        <v>349865.17000000004</v>
      </c>
      <c r="I92" s="13">
        <v>0</v>
      </c>
      <c r="J92" s="52">
        <v>0</v>
      </c>
      <c r="K92" s="52">
        <v>0</v>
      </c>
      <c r="L92" s="52">
        <v>0</v>
      </c>
      <c r="M92" s="52">
        <v>0</v>
      </c>
    </row>
    <row r="93" spans="1:13" ht="100.5" customHeight="1" x14ac:dyDescent="0.2">
      <c r="A93" s="10"/>
      <c r="B93" s="11" t="s">
        <v>41</v>
      </c>
      <c r="C93" s="17" t="s">
        <v>17</v>
      </c>
      <c r="D93" s="16" t="s">
        <v>18</v>
      </c>
      <c r="E93" s="16" t="s">
        <v>8</v>
      </c>
      <c r="F93" s="18" t="s">
        <v>102</v>
      </c>
      <c r="G93" s="44"/>
      <c r="H93" s="12">
        <f>H94</f>
        <v>2241154.7400000002</v>
      </c>
      <c r="I93" s="12">
        <f t="shared" ref="I93:M93" si="55">I94</f>
        <v>0</v>
      </c>
      <c r="J93" s="12">
        <f t="shared" si="55"/>
        <v>1573859.55</v>
      </c>
      <c r="K93" s="12">
        <f t="shared" si="55"/>
        <v>0</v>
      </c>
      <c r="L93" s="12">
        <f t="shared" si="55"/>
        <v>1605315.96</v>
      </c>
      <c r="M93" s="14">
        <f t="shared" si="55"/>
        <v>0</v>
      </c>
    </row>
    <row r="94" spans="1:13" ht="65.25" customHeight="1" x14ac:dyDescent="0.2">
      <c r="A94" s="10"/>
      <c r="B94" s="31" t="s">
        <v>99</v>
      </c>
      <c r="C94" s="17" t="s">
        <v>17</v>
      </c>
      <c r="D94" s="16" t="s">
        <v>18</v>
      </c>
      <c r="E94" s="16" t="s">
        <v>8</v>
      </c>
      <c r="F94" s="18" t="s">
        <v>102</v>
      </c>
      <c r="G94" s="44">
        <v>200</v>
      </c>
      <c r="H94" s="12">
        <f>H95</f>
        <v>2241154.7400000002</v>
      </c>
      <c r="I94" s="12">
        <f t="shared" ref="I94" si="56">I95</f>
        <v>0</v>
      </c>
      <c r="J94" s="12">
        <f t="shared" ref="J94" si="57">J95</f>
        <v>1573859.55</v>
      </c>
      <c r="K94" s="12">
        <f t="shared" ref="K94" si="58">K95</f>
        <v>0</v>
      </c>
      <c r="L94" s="12">
        <f t="shared" ref="L94" si="59">L95</f>
        <v>1605315.96</v>
      </c>
      <c r="M94" s="14">
        <f t="shared" ref="M94" si="60">M95</f>
        <v>0</v>
      </c>
    </row>
    <row r="95" spans="1:13" ht="65.25" customHeight="1" x14ac:dyDescent="0.2">
      <c r="A95" s="10"/>
      <c r="B95" s="31" t="s">
        <v>100</v>
      </c>
      <c r="C95" s="17" t="s">
        <v>17</v>
      </c>
      <c r="D95" s="16" t="s">
        <v>18</v>
      </c>
      <c r="E95" s="16" t="s">
        <v>8</v>
      </c>
      <c r="F95" s="18" t="s">
        <v>102</v>
      </c>
      <c r="G95" s="44">
        <v>240</v>
      </c>
      <c r="H95" s="12">
        <f>2213881.95+30000-2727.21</f>
        <v>2241154.7400000002</v>
      </c>
      <c r="I95" s="13">
        <v>0</v>
      </c>
      <c r="J95" s="52">
        <f>1573859.56-0.01</f>
        <v>1573859.55</v>
      </c>
      <c r="K95" s="52">
        <v>0</v>
      </c>
      <c r="L95" s="52">
        <v>1605315.96</v>
      </c>
      <c r="M95" s="52">
        <v>0</v>
      </c>
    </row>
    <row r="96" spans="1:13" ht="53.25" customHeight="1" x14ac:dyDescent="0.2">
      <c r="A96" s="10" t="s">
        <v>71</v>
      </c>
      <c r="B96" s="11" t="s">
        <v>95</v>
      </c>
      <c r="C96" s="17" t="s">
        <v>17</v>
      </c>
      <c r="D96" s="16" t="s">
        <v>18</v>
      </c>
      <c r="E96" s="16" t="s">
        <v>12</v>
      </c>
      <c r="F96" s="18" t="s">
        <v>101</v>
      </c>
      <c r="G96" s="44"/>
      <c r="H96" s="12">
        <f>H97</f>
        <v>314000</v>
      </c>
      <c r="I96" s="12">
        <f t="shared" ref="I96:M97" si="61">I97</f>
        <v>0</v>
      </c>
      <c r="J96" s="14">
        <f t="shared" si="61"/>
        <v>252000</v>
      </c>
      <c r="K96" s="14">
        <f t="shared" si="61"/>
        <v>0</v>
      </c>
      <c r="L96" s="14">
        <f t="shared" si="61"/>
        <v>252000</v>
      </c>
      <c r="M96" s="14">
        <f t="shared" si="61"/>
        <v>0</v>
      </c>
    </row>
    <row r="97" spans="1:13" ht="78.75" x14ac:dyDescent="0.2">
      <c r="A97" s="10" t="s">
        <v>72</v>
      </c>
      <c r="B97" s="11" t="s">
        <v>42</v>
      </c>
      <c r="C97" s="17" t="s">
        <v>17</v>
      </c>
      <c r="D97" s="16" t="s">
        <v>18</v>
      </c>
      <c r="E97" s="16" t="s">
        <v>12</v>
      </c>
      <c r="F97" s="18" t="s">
        <v>102</v>
      </c>
      <c r="G97" s="44" t="s">
        <v>11</v>
      </c>
      <c r="H97" s="12">
        <f t="shared" ref="H97:H98" si="62">H98</f>
        <v>314000</v>
      </c>
      <c r="I97" s="12">
        <f t="shared" ref="I97:I98" si="63">I98</f>
        <v>0</v>
      </c>
      <c r="J97" s="14">
        <f t="shared" si="61"/>
        <v>252000</v>
      </c>
      <c r="K97" s="14">
        <f t="shared" si="61"/>
        <v>0</v>
      </c>
      <c r="L97" s="14">
        <f t="shared" si="61"/>
        <v>252000</v>
      </c>
      <c r="M97" s="14">
        <f t="shared" si="61"/>
        <v>0</v>
      </c>
    </row>
    <row r="98" spans="1:13" ht="47.25" x14ac:dyDescent="0.2">
      <c r="A98" s="10"/>
      <c r="B98" s="31" t="s">
        <v>99</v>
      </c>
      <c r="C98" s="17" t="s">
        <v>17</v>
      </c>
      <c r="D98" s="16" t="s">
        <v>18</v>
      </c>
      <c r="E98" s="16" t="s">
        <v>12</v>
      </c>
      <c r="F98" s="18" t="s">
        <v>102</v>
      </c>
      <c r="G98" s="44">
        <v>200</v>
      </c>
      <c r="H98" s="12">
        <f t="shared" si="62"/>
        <v>314000</v>
      </c>
      <c r="I98" s="12">
        <f t="shared" si="63"/>
        <v>0</v>
      </c>
      <c r="J98" s="14">
        <f t="shared" ref="J98:M98" si="64">J99</f>
        <v>252000</v>
      </c>
      <c r="K98" s="14">
        <f t="shared" si="64"/>
        <v>0</v>
      </c>
      <c r="L98" s="14">
        <f t="shared" si="64"/>
        <v>252000</v>
      </c>
      <c r="M98" s="14">
        <f t="shared" si="64"/>
        <v>0</v>
      </c>
    </row>
    <row r="99" spans="1:13" ht="63" x14ac:dyDescent="0.2">
      <c r="A99" s="10" t="s">
        <v>11</v>
      </c>
      <c r="B99" s="31" t="s">
        <v>100</v>
      </c>
      <c r="C99" s="17" t="s">
        <v>17</v>
      </c>
      <c r="D99" s="16" t="s">
        <v>18</v>
      </c>
      <c r="E99" s="16" t="s">
        <v>12</v>
      </c>
      <c r="F99" s="18" t="s">
        <v>102</v>
      </c>
      <c r="G99" s="44">
        <v>240</v>
      </c>
      <c r="H99" s="12">
        <v>314000</v>
      </c>
      <c r="I99" s="13">
        <v>0</v>
      </c>
      <c r="J99" s="52">
        <v>252000</v>
      </c>
      <c r="K99" s="52">
        <v>0</v>
      </c>
      <c r="L99" s="52">
        <v>252000</v>
      </c>
      <c r="M99" s="52">
        <v>0</v>
      </c>
    </row>
    <row r="100" spans="1:13" ht="40.5" customHeight="1" x14ac:dyDescent="0.2">
      <c r="A100" s="10" t="s">
        <v>74</v>
      </c>
      <c r="B100" s="11" t="s">
        <v>43</v>
      </c>
      <c r="C100" s="17" t="s">
        <v>17</v>
      </c>
      <c r="D100" s="16" t="s">
        <v>18</v>
      </c>
      <c r="E100" s="16" t="s">
        <v>13</v>
      </c>
      <c r="F100" s="18" t="s">
        <v>101</v>
      </c>
      <c r="G100" s="44"/>
      <c r="H100" s="12">
        <f>H104+H107+H101</f>
        <v>881200</v>
      </c>
      <c r="I100" s="12">
        <f t="shared" ref="I100:M100" si="65">I104</f>
        <v>0</v>
      </c>
      <c r="J100" s="12">
        <f t="shared" si="65"/>
        <v>750000</v>
      </c>
      <c r="K100" s="12">
        <f t="shared" si="65"/>
        <v>0</v>
      </c>
      <c r="L100" s="12">
        <f t="shared" si="65"/>
        <v>1000000</v>
      </c>
      <c r="M100" s="14">
        <f t="shared" si="65"/>
        <v>0</v>
      </c>
    </row>
    <row r="101" spans="1:13" ht="0.75" hidden="1" customHeight="1" x14ac:dyDescent="0.2">
      <c r="A101" s="10" t="s">
        <v>73</v>
      </c>
      <c r="B101" s="31" t="s">
        <v>136</v>
      </c>
      <c r="C101" s="17" t="s">
        <v>17</v>
      </c>
      <c r="D101" s="16" t="s">
        <v>18</v>
      </c>
      <c r="E101" s="16" t="s">
        <v>13</v>
      </c>
      <c r="F101" s="18" t="s">
        <v>135</v>
      </c>
      <c r="G101" s="66"/>
      <c r="H101" s="12">
        <f>H102</f>
        <v>0</v>
      </c>
      <c r="I101" s="12">
        <f t="shared" ref="I101:M101" si="66">I102</f>
        <v>0</v>
      </c>
      <c r="J101" s="12">
        <f t="shared" si="66"/>
        <v>0</v>
      </c>
      <c r="K101" s="12">
        <f t="shared" si="66"/>
        <v>0</v>
      </c>
      <c r="L101" s="12">
        <f t="shared" si="66"/>
        <v>0</v>
      </c>
      <c r="M101" s="14">
        <f t="shared" si="66"/>
        <v>0</v>
      </c>
    </row>
    <row r="102" spans="1:13" ht="0.75" hidden="1" customHeight="1" x14ac:dyDescent="0.2">
      <c r="A102" s="10"/>
      <c r="B102" s="31" t="s">
        <v>128</v>
      </c>
      <c r="C102" s="17" t="s">
        <v>17</v>
      </c>
      <c r="D102" s="16" t="s">
        <v>18</v>
      </c>
      <c r="E102" s="16" t="s">
        <v>13</v>
      </c>
      <c r="F102" s="18" t="s">
        <v>135</v>
      </c>
      <c r="G102" s="66">
        <v>400</v>
      </c>
      <c r="H102" s="12">
        <f>H103</f>
        <v>0</v>
      </c>
      <c r="I102" s="12">
        <f t="shared" ref="I102" si="67">I103</f>
        <v>0</v>
      </c>
      <c r="J102" s="12">
        <f t="shared" ref="J102" si="68">J103</f>
        <v>0</v>
      </c>
      <c r="K102" s="12">
        <f t="shared" ref="K102" si="69">K103</f>
        <v>0</v>
      </c>
      <c r="L102" s="12">
        <f t="shared" ref="L102" si="70">L103</f>
        <v>0</v>
      </c>
      <c r="M102" s="14">
        <f t="shared" ref="M102" si="71">M103</f>
        <v>0</v>
      </c>
    </row>
    <row r="103" spans="1:13" ht="73.5" hidden="1" customHeight="1" x14ac:dyDescent="0.2">
      <c r="A103" s="10"/>
      <c r="B103" s="31" t="s">
        <v>129</v>
      </c>
      <c r="C103" s="17" t="s">
        <v>17</v>
      </c>
      <c r="D103" s="16" t="s">
        <v>18</v>
      </c>
      <c r="E103" s="16" t="s">
        <v>13</v>
      </c>
      <c r="F103" s="18" t="s">
        <v>135</v>
      </c>
      <c r="G103" s="66">
        <v>410</v>
      </c>
      <c r="H103" s="12">
        <v>0</v>
      </c>
      <c r="I103" s="12">
        <v>0</v>
      </c>
      <c r="J103" s="12">
        <v>0</v>
      </c>
      <c r="K103" s="12">
        <v>0</v>
      </c>
      <c r="L103" s="12">
        <v>0</v>
      </c>
      <c r="M103" s="14">
        <v>0</v>
      </c>
    </row>
    <row r="104" spans="1:13" ht="78.75" x14ac:dyDescent="0.2">
      <c r="A104" s="10" t="s">
        <v>130</v>
      </c>
      <c r="B104" s="11" t="s">
        <v>44</v>
      </c>
      <c r="C104" s="17" t="s">
        <v>17</v>
      </c>
      <c r="D104" s="16" t="s">
        <v>18</v>
      </c>
      <c r="E104" s="16" t="s">
        <v>13</v>
      </c>
      <c r="F104" s="18" t="s">
        <v>102</v>
      </c>
      <c r="G104" s="44" t="s">
        <v>11</v>
      </c>
      <c r="H104" s="12">
        <f t="shared" ref="H104:H105" si="72">H105</f>
        <v>881200</v>
      </c>
      <c r="I104" s="12">
        <f t="shared" ref="I104:I105" si="73">I105</f>
        <v>0</v>
      </c>
      <c r="J104" s="12">
        <f t="shared" ref="J104:J105" si="74">J105</f>
        <v>750000</v>
      </c>
      <c r="K104" s="12">
        <f t="shared" ref="K104:K105" si="75">K105</f>
        <v>0</v>
      </c>
      <c r="L104" s="12">
        <f t="shared" ref="L104:L105" si="76">L105</f>
        <v>1000000</v>
      </c>
      <c r="M104" s="14">
        <f t="shared" ref="M104:M105" si="77">M105</f>
        <v>0</v>
      </c>
    </row>
    <row r="105" spans="1:13" ht="47.25" x14ac:dyDescent="0.2">
      <c r="A105" s="10"/>
      <c r="B105" s="31" t="s">
        <v>99</v>
      </c>
      <c r="C105" s="17" t="s">
        <v>17</v>
      </c>
      <c r="D105" s="16" t="s">
        <v>18</v>
      </c>
      <c r="E105" s="16" t="s">
        <v>13</v>
      </c>
      <c r="F105" s="18" t="s">
        <v>102</v>
      </c>
      <c r="G105" s="44">
        <v>200</v>
      </c>
      <c r="H105" s="12">
        <f t="shared" si="72"/>
        <v>881200</v>
      </c>
      <c r="I105" s="12">
        <f t="shared" si="73"/>
        <v>0</v>
      </c>
      <c r="J105" s="12">
        <f t="shared" si="74"/>
        <v>750000</v>
      </c>
      <c r="K105" s="12">
        <f t="shared" si="75"/>
        <v>0</v>
      </c>
      <c r="L105" s="12">
        <f t="shared" si="76"/>
        <v>1000000</v>
      </c>
      <c r="M105" s="14">
        <f t="shared" si="77"/>
        <v>0</v>
      </c>
    </row>
    <row r="106" spans="1:13" ht="67.5" customHeight="1" x14ac:dyDescent="0.2">
      <c r="A106" s="10" t="s">
        <v>11</v>
      </c>
      <c r="B106" s="31" t="s">
        <v>100</v>
      </c>
      <c r="C106" s="17" t="s">
        <v>17</v>
      </c>
      <c r="D106" s="16" t="s">
        <v>18</v>
      </c>
      <c r="E106" s="16" t="s">
        <v>13</v>
      </c>
      <c r="F106" s="18" t="s">
        <v>102</v>
      </c>
      <c r="G106" s="44">
        <v>240</v>
      </c>
      <c r="H106" s="12">
        <f>790000+91200</f>
        <v>881200</v>
      </c>
      <c r="I106" s="13">
        <v>0</v>
      </c>
      <c r="J106" s="52">
        <v>750000</v>
      </c>
      <c r="K106" s="52">
        <v>0</v>
      </c>
      <c r="L106" s="52">
        <v>1000000</v>
      </c>
      <c r="M106" s="52">
        <v>0</v>
      </c>
    </row>
    <row r="107" spans="1:13" ht="64.5" hidden="1" customHeight="1" x14ac:dyDescent="0.2">
      <c r="A107" s="10" t="s">
        <v>11</v>
      </c>
      <c r="B107" s="31" t="s">
        <v>136</v>
      </c>
      <c r="C107" s="17" t="s">
        <v>17</v>
      </c>
      <c r="D107" s="16" t="s">
        <v>18</v>
      </c>
      <c r="E107" s="16" t="s">
        <v>13</v>
      </c>
      <c r="F107" s="18" t="s">
        <v>103</v>
      </c>
      <c r="G107" s="44"/>
      <c r="H107" s="12">
        <f>H108</f>
        <v>0</v>
      </c>
      <c r="I107" s="12">
        <f t="shared" ref="I107:M107" si="78">I108</f>
        <v>0</v>
      </c>
      <c r="J107" s="12">
        <f t="shared" si="78"/>
        <v>0</v>
      </c>
      <c r="K107" s="12">
        <f t="shared" si="78"/>
        <v>0</v>
      </c>
      <c r="L107" s="12">
        <f t="shared" si="78"/>
        <v>0</v>
      </c>
      <c r="M107" s="14">
        <f t="shared" si="78"/>
        <v>0</v>
      </c>
    </row>
    <row r="108" spans="1:13" ht="72" hidden="1" customHeight="1" x14ac:dyDescent="0.2">
      <c r="A108" s="10" t="s">
        <v>11</v>
      </c>
      <c r="B108" s="31" t="s">
        <v>128</v>
      </c>
      <c r="C108" s="17" t="s">
        <v>17</v>
      </c>
      <c r="D108" s="16" t="s">
        <v>18</v>
      </c>
      <c r="E108" s="16" t="s">
        <v>13</v>
      </c>
      <c r="F108" s="18" t="s">
        <v>103</v>
      </c>
      <c r="G108" s="44">
        <v>400</v>
      </c>
      <c r="H108" s="12">
        <f>H109</f>
        <v>0</v>
      </c>
      <c r="I108" s="12">
        <f t="shared" ref="I108" si="79">I109</f>
        <v>0</v>
      </c>
      <c r="J108" s="12">
        <f t="shared" ref="J108" si="80">J109</f>
        <v>0</v>
      </c>
      <c r="K108" s="12">
        <f t="shared" ref="K108" si="81">K109</f>
        <v>0</v>
      </c>
      <c r="L108" s="12">
        <f t="shared" ref="L108" si="82">L109</f>
        <v>0</v>
      </c>
      <c r="M108" s="14">
        <f t="shared" ref="M108" si="83">M109</f>
        <v>0</v>
      </c>
    </row>
    <row r="109" spans="1:13" ht="35.25" hidden="1" customHeight="1" x14ac:dyDescent="0.2">
      <c r="A109" s="10" t="s">
        <v>11</v>
      </c>
      <c r="B109" s="31" t="s">
        <v>129</v>
      </c>
      <c r="C109" s="17" t="s">
        <v>17</v>
      </c>
      <c r="D109" s="16" t="s">
        <v>18</v>
      </c>
      <c r="E109" s="16" t="s">
        <v>13</v>
      </c>
      <c r="F109" s="18" t="s">
        <v>103</v>
      </c>
      <c r="G109" s="44">
        <v>410</v>
      </c>
      <c r="H109" s="12">
        <v>0</v>
      </c>
      <c r="I109" s="13">
        <v>0</v>
      </c>
      <c r="J109" s="49">
        <v>0</v>
      </c>
      <c r="K109" s="49">
        <v>0</v>
      </c>
      <c r="L109" s="49">
        <v>0</v>
      </c>
      <c r="M109" s="52">
        <v>0</v>
      </c>
    </row>
    <row r="110" spans="1:13" ht="110.25" x14ac:dyDescent="0.2">
      <c r="A110" s="23" t="s">
        <v>75</v>
      </c>
      <c r="B110" s="24" t="s">
        <v>124</v>
      </c>
      <c r="C110" s="25" t="s">
        <v>17</v>
      </c>
      <c r="D110" s="29" t="s">
        <v>19</v>
      </c>
      <c r="E110" s="29" t="s">
        <v>10</v>
      </c>
      <c r="F110" s="30" t="s">
        <v>101</v>
      </c>
      <c r="G110" s="26"/>
      <c r="H110" s="27">
        <f>H111</f>
        <v>220000</v>
      </c>
      <c r="I110" s="27">
        <f t="shared" ref="I110:M110" si="84">I111</f>
        <v>0</v>
      </c>
      <c r="J110" s="27">
        <f t="shared" si="84"/>
        <v>100000</v>
      </c>
      <c r="K110" s="27">
        <f t="shared" si="84"/>
        <v>0</v>
      </c>
      <c r="L110" s="27">
        <f t="shared" si="84"/>
        <v>200000</v>
      </c>
      <c r="M110" s="28">
        <f t="shared" si="84"/>
        <v>0</v>
      </c>
    </row>
    <row r="111" spans="1:13" ht="31.5" x14ac:dyDescent="0.2">
      <c r="A111" s="10" t="s">
        <v>76</v>
      </c>
      <c r="B111" s="32" t="s">
        <v>45</v>
      </c>
      <c r="C111" s="17" t="s">
        <v>17</v>
      </c>
      <c r="D111" s="16" t="s">
        <v>19</v>
      </c>
      <c r="E111" s="16" t="s">
        <v>8</v>
      </c>
      <c r="F111" s="18" t="s">
        <v>101</v>
      </c>
      <c r="G111" s="44"/>
      <c r="H111" s="12">
        <f>H112+H115</f>
        <v>220000</v>
      </c>
      <c r="I111" s="12">
        <v>0</v>
      </c>
      <c r="J111" s="12">
        <f t="shared" ref="J111:M111" si="85">J112+J115</f>
        <v>100000</v>
      </c>
      <c r="K111" s="12">
        <f t="shared" si="85"/>
        <v>0</v>
      </c>
      <c r="L111" s="12">
        <f t="shared" si="85"/>
        <v>200000</v>
      </c>
      <c r="M111" s="14">
        <f t="shared" si="85"/>
        <v>0</v>
      </c>
    </row>
    <row r="112" spans="1:13" ht="63" x14ac:dyDescent="0.2">
      <c r="A112" s="10" t="s">
        <v>77</v>
      </c>
      <c r="B112" s="32" t="s">
        <v>46</v>
      </c>
      <c r="C112" s="17" t="s">
        <v>17</v>
      </c>
      <c r="D112" s="16" t="s">
        <v>19</v>
      </c>
      <c r="E112" s="16" t="s">
        <v>8</v>
      </c>
      <c r="F112" s="18" t="s">
        <v>102</v>
      </c>
      <c r="G112" s="44"/>
      <c r="H112" s="12">
        <f>H113</f>
        <v>200000</v>
      </c>
      <c r="I112" s="12">
        <f t="shared" ref="I112:M113" si="86">I113</f>
        <v>0</v>
      </c>
      <c r="J112" s="12">
        <f t="shared" si="86"/>
        <v>50000</v>
      </c>
      <c r="K112" s="12">
        <f t="shared" si="86"/>
        <v>0</v>
      </c>
      <c r="L112" s="12">
        <f t="shared" si="86"/>
        <v>150000</v>
      </c>
      <c r="M112" s="14">
        <f t="shared" si="86"/>
        <v>0</v>
      </c>
    </row>
    <row r="113" spans="1:15" ht="47.25" x14ac:dyDescent="0.2">
      <c r="A113" s="10"/>
      <c r="B113" s="31" t="s">
        <v>99</v>
      </c>
      <c r="C113" s="17" t="s">
        <v>17</v>
      </c>
      <c r="D113" s="16" t="s">
        <v>19</v>
      </c>
      <c r="E113" s="16" t="s">
        <v>8</v>
      </c>
      <c r="F113" s="18" t="s">
        <v>102</v>
      </c>
      <c r="G113" s="44">
        <v>200</v>
      </c>
      <c r="H113" s="12">
        <f>H114</f>
        <v>200000</v>
      </c>
      <c r="I113" s="12">
        <f t="shared" si="86"/>
        <v>0</v>
      </c>
      <c r="J113" s="12">
        <f t="shared" si="86"/>
        <v>50000</v>
      </c>
      <c r="K113" s="12">
        <f t="shared" si="86"/>
        <v>0</v>
      </c>
      <c r="L113" s="12">
        <f t="shared" si="86"/>
        <v>150000</v>
      </c>
      <c r="M113" s="14">
        <f t="shared" si="86"/>
        <v>0</v>
      </c>
    </row>
    <row r="114" spans="1:15" ht="72" customHeight="1" x14ac:dyDescent="0.2">
      <c r="A114" s="10"/>
      <c r="B114" s="31" t="s">
        <v>100</v>
      </c>
      <c r="C114" s="17" t="s">
        <v>17</v>
      </c>
      <c r="D114" s="16" t="s">
        <v>19</v>
      </c>
      <c r="E114" s="16" t="s">
        <v>8</v>
      </c>
      <c r="F114" s="18" t="s">
        <v>102</v>
      </c>
      <c r="G114" s="44">
        <v>240</v>
      </c>
      <c r="H114" s="12">
        <v>200000</v>
      </c>
      <c r="I114" s="13">
        <v>0</v>
      </c>
      <c r="J114" s="52">
        <v>50000</v>
      </c>
      <c r="K114" s="52">
        <v>0</v>
      </c>
      <c r="L114" s="52">
        <v>150000</v>
      </c>
      <c r="M114" s="52">
        <v>0</v>
      </c>
    </row>
    <row r="115" spans="1:15" ht="47.25" x14ac:dyDescent="0.2">
      <c r="A115" s="10" t="s">
        <v>78</v>
      </c>
      <c r="B115" s="32" t="s">
        <v>47</v>
      </c>
      <c r="C115" s="17" t="s">
        <v>17</v>
      </c>
      <c r="D115" s="16" t="s">
        <v>19</v>
      </c>
      <c r="E115" s="16" t="s">
        <v>8</v>
      </c>
      <c r="F115" s="18" t="s">
        <v>103</v>
      </c>
      <c r="G115" s="44"/>
      <c r="H115" s="12">
        <f>H116</f>
        <v>20000</v>
      </c>
      <c r="I115" s="12">
        <f t="shared" ref="I115:L115" si="87">I116</f>
        <v>0</v>
      </c>
      <c r="J115" s="12">
        <f t="shared" si="87"/>
        <v>50000</v>
      </c>
      <c r="K115" s="12">
        <f t="shared" si="87"/>
        <v>0</v>
      </c>
      <c r="L115" s="12">
        <f t="shared" si="87"/>
        <v>50000</v>
      </c>
      <c r="M115" s="14">
        <f>M116</f>
        <v>0</v>
      </c>
    </row>
    <row r="116" spans="1:15" ht="47.25" x14ac:dyDescent="0.2">
      <c r="A116" s="10"/>
      <c r="B116" s="31" t="s">
        <v>99</v>
      </c>
      <c r="C116" s="17" t="s">
        <v>17</v>
      </c>
      <c r="D116" s="16" t="s">
        <v>19</v>
      </c>
      <c r="E116" s="16" t="s">
        <v>8</v>
      </c>
      <c r="F116" s="18" t="s">
        <v>103</v>
      </c>
      <c r="G116" s="44">
        <v>200</v>
      </c>
      <c r="H116" s="12">
        <f>H117</f>
        <v>20000</v>
      </c>
      <c r="I116" s="12">
        <f t="shared" ref="I116" si="88">I117</f>
        <v>0</v>
      </c>
      <c r="J116" s="12">
        <f t="shared" ref="J116" si="89">J117</f>
        <v>50000</v>
      </c>
      <c r="K116" s="12">
        <f t="shared" ref="K116" si="90">K117</f>
        <v>0</v>
      </c>
      <c r="L116" s="12">
        <f t="shared" ref="L116" si="91">L117</f>
        <v>50000</v>
      </c>
      <c r="M116" s="14">
        <f>M117</f>
        <v>0</v>
      </c>
    </row>
    <row r="117" spans="1:15" ht="70.5" customHeight="1" x14ac:dyDescent="0.2">
      <c r="A117" s="10"/>
      <c r="B117" s="31" t="s">
        <v>100</v>
      </c>
      <c r="C117" s="17" t="s">
        <v>17</v>
      </c>
      <c r="D117" s="16" t="s">
        <v>19</v>
      </c>
      <c r="E117" s="16" t="s">
        <v>8</v>
      </c>
      <c r="F117" s="18" t="s">
        <v>103</v>
      </c>
      <c r="G117" s="44">
        <v>240</v>
      </c>
      <c r="H117" s="12">
        <v>20000</v>
      </c>
      <c r="I117" s="12">
        <v>0</v>
      </c>
      <c r="J117" s="14">
        <v>50000</v>
      </c>
      <c r="K117" s="52">
        <v>0</v>
      </c>
      <c r="L117" s="52">
        <v>50000</v>
      </c>
      <c r="M117" s="52">
        <v>0</v>
      </c>
    </row>
    <row r="118" spans="1:15" ht="110.25" x14ac:dyDescent="0.2">
      <c r="A118" s="23" t="s">
        <v>79</v>
      </c>
      <c r="B118" s="24" t="s">
        <v>125</v>
      </c>
      <c r="C118" s="25" t="s">
        <v>17</v>
      </c>
      <c r="D118" s="29" t="s">
        <v>92</v>
      </c>
      <c r="E118" s="29" t="s">
        <v>10</v>
      </c>
      <c r="F118" s="30" t="s">
        <v>101</v>
      </c>
      <c r="G118" s="26"/>
      <c r="H118" s="27">
        <f>H119+H150</f>
        <v>11280911.32</v>
      </c>
      <c r="I118" s="27">
        <f>I119+I150</f>
        <v>841238</v>
      </c>
      <c r="J118" s="27">
        <f t="shared" ref="J118:M118" si="92">J119</f>
        <v>9713685.9399999995</v>
      </c>
      <c r="K118" s="27">
        <f t="shared" si="92"/>
        <v>850560</v>
      </c>
      <c r="L118" s="27">
        <f t="shared" si="92"/>
        <v>9606063.709999999</v>
      </c>
      <c r="M118" s="28">
        <f t="shared" si="92"/>
        <v>881519</v>
      </c>
      <c r="N118" s="64"/>
    </row>
    <row r="119" spans="1:15" ht="51" customHeight="1" x14ac:dyDescent="0.2">
      <c r="A119" s="10" t="s">
        <v>80</v>
      </c>
      <c r="B119" s="11" t="s">
        <v>48</v>
      </c>
      <c r="C119" s="17" t="s">
        <v>17</v>
      </c>
      <c r="D119" s="16" t="s">
        <v>92</v>
      </c>
      <c r="E119" s="16" t="s">
        <v>8</v>
      </c>
      <c r="F119" s="18" t="s">
        <v>101</v>
      </c>
      <c r="G119" s="44" t="s">
        <v>11</v>
      </c>
      <c r="H119" s="54">
        <f>H120+H125+H133+H140+H143+H155+H158+H130+H161</f>
        <v>10439673.32</v>
      </c>
      <c r="I119" s="54">
        <v>0</v>
      </c>
      <c r="J119" s="54">
        <f>J120+J133+J140+J143+J150+J155+J158+J125</f>
        <v>9713685.9399999995</v>
      </c>
      <c r="K119" s="54">
        <f>K120+K128+K133+K140+K143+K150+K155+K158</f>
        <v>850560</v>
      </c>
      <c r="L119" s="54">
        <f>L120+L125+L133+L140+L143+L150+L155+L158</f>
        <v>9606063.709999999</v>
      </c>
      <c r="M119" s="50">
        <f>M120+M128+M133+M140+M143+M150+M155+M158</f>
        <v>881519</v>
      </c>
    </row>
    <row r="120" spans="1:15" ht="63" x14ac:dyDescent="0.2">
      <c r="A120" s="10" t="s">
        <v>81</v>
      </c>
      <c r="B120" s="11" t="s">
        <v>82</v>
      </c>
      <c r="C120" s="17" t="s">
        <v>17</v>
      </c>
      <c r="D120" s="16" t="s">
        <v>92</v>
      </c>
      <c r="E120" s="16" t="s">
        <v>8</v>
      </c>
      <c r="F120" s="18" t="s">
        <v>105</v>
      </c>
      <c r="G120" s="44" t="s">
        <v>11</v>
      </c>
      <c r="H120" s="54">
        <f>H121+H123</f>
        <v>4597352.8599999994</v>
      </c>
      <c r="I120" s="54">
        <f t="shared" ref="I120:M120" si="93">I121+I123</f>
        <v>0</v>
      </c>
      <c r="J120" s="54">
        <f t="shared" si="93"/>
        <v>4064000.13</v>
      </c>
      <c r="K120" s="54">
        <f t="shared" si="93"/>
        <v>0</v>
      </c>
      <c r="L120" s="54">
        <f t="shared" si="93"/>
        <v>4064000.13</v>
      </c>
      <c r="M120" s="50">
        <f t="shared" si="93"/>
        <v>0</v>
      </c>
      <c r="N120" s="64"/>
    </row>
    <row r="121" spans="1:15" ht="141.75" x14ac:dyDescent="0.2">
      <c r="A121" s="10" t="s">
        <v>11</v>
      </c>
      <c r="B121" s="53" t="s">
        <v>106</v>
      </c>
      <c r="C121" s="17" t="s">
        <v>17</v>
      </c>
      <c r="D121" s="16" t="s">
        <v>92</v>
      </c>
      <c r="E121" s="16" t="s">
        <v>8</v>
      </c>
      <c r="F121" s="18" t="s">
        <v>105</v>
      </c>
      <c r="G121" s="44">
        <v>100</v>
      </c>
      <c r="H121" s="54">
        <f>H122</f>
        <v>4305238.3499999996</v>
      </c>
      <c r="I121" s="54">
        <f t="shared" ref="I121:M121" si="94">I122</f>
        <v>0</v>
      </c>
      <c r="J121" s="54">
        <f t="shared" si="94"/>
        <v>4064000.13</v>
      </c>
      <c r="K121" s="54">
        <f t="shared" si="94"/>
        <v>0</v>
      </c>
      <c r="L121" s="54">
        <f t="shared" si="94"/>
        <v>4064000.13</v>
      </c>
      <c r="M121" s="50">
        <f t="shared" si="94"/>
        <v>0</v>
      </c>
      <c r="O121" s="64"/>
    </row>
    <row r="122" spans="1:15" ht="47.25" x14ac:dyDescent="0.2">
      <c r="A122" s="10"/>
      <c r="B122" s="31" t="s">
        <v>84</v>
      </c>
      <c r="C122" s="17" t="s">
        <v>17</v>
      </c>
      <c r="D122" s="16" t="s">
        <v>92</v>
      </c>
      <c r="E122" s="16" t="s">
        <v>8</v>
      </c>
      <c r="F122" s="18" t="s">
        <v>105</v>
      </c>
      <c r="G122" s="44">
        <v>120</v>
      </c>
      <c r="H122" s="54">
        <f>1096023.6+3209214.75</f>
        <v>4305238.3499999996</v>
      </c>
      <c r="I122" s="55">
        <v>0</v>
      </c>
      <c r="J122" s="51">
        <f>1096023.6+2967976.53</f>
        <v>4064000.13</v>
      </c>
      <c r="K122" s="51">
        <v>0</v>
      </c>
      <c r="L122" s="51">
        <f>1096023.6+2967976.53</f>
        <v>4064000.13</v>
      </c>
      <c r="M122" s="51">
        <v>0</v>
      </c>
      <c r="O122" s="64"/>
    </row>
    <row r="123" spans="1:15" ht="47.25" x14ac:dyDescent="0.2">
      <c r="A123" s="10"/>
      <c r="B123" s="31" t="s">
        <v>99</v>
      </c>
      <c r="C123" s="17" t="s">
        <v>17</v>
      </c>
      <c r="D123" s="16" t="s">
        <v>92</v>
      </c>
      <c r="E123" s="16" t="s">
        <v>8</v>
      </c>
      <c r="F123" s="18" t="s">
        <v>105</v>
      </c>
      <c r="G123" s="44">
        <v>200</v>
      </c>
      <c r="H123" s="54">
        <f>H124</f>
        <v>292114.51</v>
      </c>
      <c r="I123" s="54">
        <f t="shared" ref="I123:M123" si="95">I124</f>
        <v>0</v>
      </c>
      <c r="J123" s="54">
        <f t="shared" si="95"/>
        <v>0</v>
      </c>
      <c r="K123" s="54">
        <f t="shared" si="95"/>
        <v>0</v>
      </c>
      <c r="L123" s="54">
        <f t="shared" si="95"/>
        <v>0</v>
      </c>
      <c r="M123" s="50">
        <f t="shared" si="95"/>
        <v>0</v>
      </c>
    </row>
    <row r="124" spans="1:15" ht="63" x14ac:dyDescent="0.2">
      <c r="A124" s="10" t="s">
        <v>11</v>
      </c>
      <c r="B124" s="31" t="s">
        <v>100</v>
      </c>
      <c r="C124" s="17" t="s">
        <v>17</v>
      </c>
      <c r="D124" s="16" t="s">
        <v>92</v>
      </c>
      <c r="E124" s="16" t="s">
        <v>8</v>
      </c>
      <c r="F124" s="18" t="s">
        <v>105</v>
      </c>
      <c r="G124" s="44">
        <v>240</v>
      </c>
      <c r="H124" s="54">
        <v>292114.51</v>
      </c>
      <c r="I124" s="55">
        <v>0</v>
      </c>
      <c r="J124" s="51">
        <v>0</v>
      </c>
      <c r="K124" s="51">
        <v>0</v>
      </c>
      <c r="L124" s="51">
        <v>0</v>
      </c>
      <c r="M124" s="51">
        <v>0</v>
      </c>
    </row>
    <row r="125" spans="1:15" ht="63" x14ac:dyDescent="0.2">
      <c r="A125" s="10"/>
      <c r="B125" s="11" t="s">
        <v>82</v>
      </c>
      <c r="C125" s="17" t="s">
        <v>17</v>
      </c>
      <c r="D125" s="16" t="s">
        <v>92</v>
      </c>
      <c r="E125" s="16" t="s">
        <v>8</v>
      </c>
      <c r="F125" s="18" t="s">
        <v>107</v>
      </c>
      <c r="G125" s="44"/>
      <c r="H125" s="54">
        <f>H128+H127</f>
        <v>689521.21</v>
      </c>
      <c r="I125" s="54">
        <f t="shared" ref="I125:M125" si="96">I128+I127</f>
        <v>0</v>
      </c>
      <c r="J125" s="54">
        <f t="shared" si="96"/>
        <v>607870.82999999996</v>
      </c>
      <c r="K125" s="54">
        <f t="shared" si="96"/>
        <v>0</v>
      </c>
      <c r="L125" s="54">
        <f t="shared" si="96"/>
        <v>719289.6</v>
      </c>
      <c r="M125" s="50">
        <f t="shared" si="96"/>
        <v>0</v>
      </c>
    </row>
    <row r="126" spans="1:15" ht="141.75" x14ac:dyDescent="0.2">
      <c r="A126" s="10"/>
      <c r="B126" s="53" t="s">
        <v>106</v>
      </c>
      <c r="C126" s="17" t="s">
        <v>17</v>
      </c>
      <c r="D126" s="16" t="s">
        <v>92</v>
      </c>
      <c r="E126" s="16" t="s">
        <v>8</v>
      </c>
      <c r="F126" s="18" t="s">
        <v>107</v>
      </c>
      <c r="G126" s="97">
        <v>100</v>
      </c>
      <c r="H126" s="54">
        <f>H127</f>
        <v>146935.72</v>
      </c>
      <c r="I126" s="54">
        <f t="shared" ref="I126:M126" si="97">I127</f>
        <v>0</v>
      </c>
      <c r="J126" s="54">
        <f t="shared" si="97"/>
        <v>389238.22</v>
      </c>
      <c r="K126" s="54">
        <f t="shared" si="97"/>
        <v>0</v>
      </c>
      <c r="L126" s="54">
        <f t="shared" si="97"/>
        <v>389238.22</v>
      </c>
      <c r="M126" s="50">
        <f t="shared" si="97"/>
        <v>0</v>
      </c>
    </row>
    <row r="127" spans="1:15" ht="47.25" x14ac:dyDescent="0.2">
      <c r="A127" s="10"/>
      <c r="B127" s="31" t="s">
        <v>84</v>
      </c>
      <c r="C127" s="17" t="s">
        <v>17</v>
      </c>
      <c r="D127" s="16" t="s">
        <v>92</v>
      </c>
      <c r="E127" s="16" t="s">
        <v>8</v>
      </c>
      <c r="F127" s="18" t="s">
        <v>107</v>
      </c>
      <c r="G127" s="97">
        <v>120</v>
      </c>
      <c r="H127" s="54">
        <v>146935.72</v>
      </c>
      <c r="I127" s="54">
        <v>0</v>
      </c>
      <c r="J127" s="54">
        <f>241238.22+148000</f>
        <v>389238.22</v>
      </c>
      <c r="K127" s="54">
        <v>0</v>
      </c>
      <c r="L127" s="54">
        <f>241238.22+148000</f>
        <v>389238.22</v>
      </c>
      <c r="M127" s="50">
        <v>0</v>
      </c>
    </row>
    <row r="128" spans="1:15" ht="47.25" x14ac:dyDescent="0.2">
      <c r="A128" s="10"/>
      <c r="B128" s="31" t="s">
        <v>99</v>
      </c>
      <c r="C128" s="17" t="s">
        <v>17</v>
      </c>
      <c r="D128" s="16" t="s">
        <v>92</v>
      </c>
      <c r="E128" s="16" t="s">
        <v>8</v>
      </c>
      <c r="F128" s="18" t="s">
        <v>107</v>
      </c>
      <c r="G128" s="44">
        <v>200</v>
      </c>
      <c r="H128" s="54">
        <f>H129</f>
        <v>542585.49</v>
      </c>
      <c r="I128" s="54">
        <f t="shared" ref="I128" si="98">I129</f>
        <v>0</v>
      </c>
      <c r="J128" s="54">
        <f t="shared" ref="J128" si="99">J129</f>
        <v>218632.61</v>
      </c>
      <c r="K128" s="54">
        <f t="shared" ref="K128" si="100">K129</f>
        <v>0</v>
      </c>
      <c r="L128" s="54">
        <f t="shared" ref="L128" si="101">L129</f>
        <v>330051.38</v>
      </c>
      <c r="M128" s="50">
        <f t="shared" ref="M128" si="102">M129</f>
        <v>0</v>
      </c>
    </row>
    <row r="129" spans="1:14" ht="63" x14ac:dyDescent="0.2">
      <c r="A129" s="10"/>
      <c r="B129" s="31" t="s">
        <v>100</v>
      </c>
      <c r="C129" s="17" t="s">
        <v>17</v>
      </c>
      <c r="D129" s="16" t="s">
        <v>92</v>
      </c>
      <c r="E129" s="16" t="s">
        <v>8</v>
      </c>
      <c r="F129" s="18" t="s">
        <v>107</v>
      </c>
      <c r="G129" s="44">
        <v>240</v>
      </c>
      <c r="H129" s="54">
        <f>627885.49-60000-23300-2000</f>
        <v>542585.49</v>
      </c>
      <c r="I129" s="55">
        <v>0</v>
      </c>
      <c r="J129" s="51">
        <v>218632.61</v>
      </c>
      <c r="K129" s="51">
        <v>0</v>
      </c>
      <c r="L129" s="51">
        <v>330051.38</v>
      </c>
      <c r="M129" s="51">
        <v>0</v>
      </c>
    </row>
    <row r="130" spans="1:14" ht="63" hidden="1" x14ac:dyDescent="0.2">
      <c r="A130" s="10"/>
      <c r="B130" s="31" t="s">
        <v>86</v>
      </c>
      <c r="C130" s="17" t="s">
        <v>17</v>
      </c>
      <c r="D130" s="16" t="s">
        <v>92</v>
      </c>
      <c r="E130" s="16" t="s">
        <v>8</v>
      </c>
      <c r="F130" s="18" t="s">
        <v>135</v>
      </c>
      <c r="G130" s="84"/>
      <c r="H130" s="54">
        <f>H131</f>
        <v>0</v>
      </c>
      <c r="I130" s="54">
        <f t="shared" ref="I130:M130" si="103">I131</f>
        <v>0</v>
      </c>
      <c r="J130" s="54">
        <f t="shared" si="103"/>
        <v>0</v>
      </c>
      <c r="K130" s="54">
        <f t="shared" si="103"/>
        <v>0</v>
      </c>
      <c r="L130" s="54">
        <f t="shared" si="103"/>
        <v>0</v>
      </c>
      <c r="M130" s="50">
        <f t="shared" si="103"/>
        <v>0</v>
      </c>
    </row>
    <row r="131" spans="1:14" ht="28.5" hidden="1" customHeight="1" x14ac:dyDescent="0.2">
      <c r="A131" s="10"/>
      <c r="B131" s="31" t="s">
        <v>108</v>
      </c>
      <c r="C131" s="17" t="s">
        <v>17</v>
      </c>
      <c r="D131" s="16" t="s">
        <v>92</v>
      </c>
      <c r="E131" s="16" t="s">
        <v>8</v>
      </c>
      <c r="F131" s="18" t="s">
        <v>135</v>
      </c>
      <c r="G131" s="84">
        <v>800</v>
      </c>
      <c r="H131" s="54">
        <f>H132</f>
        <v>0</v>
      </c>
      <c r="I131" s="54">
        <f t="shared" ref="I131:M131" si="104">I132</f>
        <v>0</v>
      </c>
      <c r="J131" s="54">
        <f t="shared" si="104"/>
        <v>0</v>
      </c>
      <c r="K131" s="54">
        <f t="shared" si="104"/>
        <v>0</v>
      </c>
      <c r="L131" s="54">
        <f t="shared" si="104"/>
        <v>0</v>
      </c>
      <c r="M131" s="50">
        <f t="shared" si="104"/>
        <v>0</v>
      </c>
    </row>
    <row r="132" spans="1:14" ht="210.75" hidden="1" customHeight="1" x14ac:dyDescent="0.2">
      <c r="A132" s="10"/>
      <c r="B132" s="86" t="s">
        <v>144</v>
      </c>
      <c r="C132" s="17" t="s">
        <v>17</v>
      </c>
      <c r="D132" s="16" t="s">
        <v>92</v>
      </c>
      <c r="E132" s="16" t="s">
        <v>8</v>
      </c>
      <c r="F132" s="18" t="s">
        <v>135</v>
      </c>
      <c r="G132" s="84">
        <v>830</v>
      </c>
      <c r="H132" s="54">
        <v>0</v>
      </c>
      <c r="I132" s="55">
        <v>0</v>
      </c>
      <c r="J132" s="71">
        <v>0</v>
      </c>
      <c r="K132" s="71">
        <v>0</v>
      </c>
      <c r="L132" s="71">
        <v>0</v>
      </c>
      <c r="M132" s="51">
        <v>0</v>
      </c>
    </row>
    <row r="133" spans="1:14" ht="63" x14ac:dyDescent="0.2">
      <c r="A133" s="10" t="s">
        <v>85</v>
      </c>
      <c r="B133" s="31" t="s">
        <v>86</v>
      </c>
      <c r="C133" s="17" t="s">
        <v>17</v>
      </c>
      <c r="D133" s="16" t="s">
        <v>92</v>
      </c>
      <c r="E133" s="16" t="s">
        <v>8</v>
      </c>
      <c r="F133" s="18" t="s">
        <v>103</v>
      </c>
      <c r="G133" s="44"/>
      <c r="H133" s="54">
        <f>H134+H136</f>
        <v>73000</v>
      </c>
      <c r="I133" s="54">
        <f t="shared" ref="I133:M133" si="105">I134+I136</f>
        <v>0</v>
      </c>
      <c r="J133" s="54">
        <f t="shared" si="105"/>
        <v>70000</v>
      </c>
      <c r="K133" s="54">
        <f t="shared" si="105"/>
        <v>0</v>
      </c>
      <c r="L133" s="54">
        <f t="shared" si="105"/>
        <v>70000</v>
      </c>
      <c r="M133" s="50">
        <f t="shared" si="105"/>
        <v>0</v>
      </c>
    </row>
    <row r="134" spans="1:14" ht="47.25" x14ac:dyDescent="0.2">
      <c r="A134" s="10"/>
      <c r="B134" s="31" t="s">
        <v>99</v>
      </c>
      <c r="C134" s="17" t="s">
        <v>17</v>
      </c>
      <c r="D134" s="16" t="s">
        <v>92</v>
      </c>
      <c r="E134" s="16" t="s">
        <v>8</v>
      </c>
      <c r="F134" s="18" t="s">
        <v>103</v>
      </c>
      <c r="G134" s="44">
        <v>200</v>
      </c>
      <c r="H134" s="54">
        <f>H135</f>
        <v>61000</v>
      </c>
      <c r="I134" s="54">
        <f t="shared" ref="I134:M134" si="106">I135</f>
        <v>0</v>
      </c>
      <c r="J134" s="54">
        <f t="shared" si="106"/>
        <v>58000</v>
      </c>
      <c r="K134" s="54">
        <f t="shared" si="106"/>
        <v>0</v>
      </c>
      <c r="L134" s="54">
        <f t="shared" si="106"/>
        <v>58000</v>
      </c>
      <c r="M134" s="50">
        <f t="shared" si="106"/>
        <v>0</v>
      </c>
    </row>
    <row r="135" spans="1:14" ht="63" x14ac:dyDescent="0.2">
      <c r="A135" s="10"/>
      <c r="B135" s="31" t="s">
        <v>100</v>
      </c>
      <c r="C135" s="17" t="s">
        <v>17</v>
      </c>
      <c r="D135" s="16" t="s">
        <v>92</v>
      </c>
      <c r="E135" s="16" t="s">
        <v>8</v>
      </c>
      <c r="F135" s="18" t="s">
        <v>103</v>
      </c>
      <c r="G135" s="44">
        <v>240</v>
      </c>
      <c r="H135" s="54">
        <v>61000</v>
      </c>
      <c r="I135" s="54">
        <v>0</v>
      </c>
      <c r="J135" s="51">
        <v>58000</v>
      </c>
      <c r="K135" s="51">
        <v>0</v>
      </c>
      <c r="L135" s="51">
        <v>58000</v>
      </c>
      <c r="M135" s="51">
        <v>0</v>
      </c>
    </row>
    <row r="136" spans="1:14" ht="63" x14ac:dyDescent="0.2">
      <c r="A136" s="10"/>
      <c r="B136" s="31" t="s">
        <v>86</v>
      </c>
      <c r="C136" s="17" t="s">
        <v>17</v>
      </c>
      <c r="D136" s="16" t="s">
        <v>92</v>
      </c>
      <c r="E136" s="16" t="s">
        <v>8</v>
      </c>
      <c r="F136" s="18" t="s">
        <v>103</v>
      </c>
      <c r="G136" s="44"/>
      <c r="H136" s="54">
        <f>H137</f>
        <v>12000</v>
      </c>
      <c r="I136" s="54">
        <f t="shared" ref="I136:M136" si="107">I137</f>
        <v>0</v>
      </c>
      <c r="J136" s="54">
        <f t="shared" si="107"/>
        <v>12000</v>
      </c>
      <c r="K136" s="54">
        <f t="shared" si="107"/>
        <v>0</v>
      </c>
      <c r="L136" s="54">
        <f t="shared" si="107"/>
        <v>12000</v>
      </c>
      <c r="M136" s="50">
        <f t="shared" si="107"/>
        <v>0</v>
      </c>
    </row>
    <row r="137" spans="1:14" ht="33.75" customHeight="1" x14ac:dyDescent="0.2">
      <c r="A137" s="10"/>
      <c r="B137" s="31" t="s">
        <v>108</v>
      </c>
      <c r="C137" s="17" t="s">
        <v>17</v>
      </c>
      <c r="D137" s="16" t="s">
        <v>92</v>
      </c>
      <c r="E137" s="16" t="s">
        <v>8</v>
      </c>
      <c r="F137" s="18" t="s">
        <v>103</v>
      </c>
      <c r="G137" s="44">
        <v>800</v>
      </c>
      <c r="H137" s="54">
        <f>H138+H139</f>
        <v>12000</v>
      </c>
      <c r="I137" s="54">
        <f t="shared" ref="I137" si="108">I139</f>
        <v>0</v>
      </c>
      <c r="J137" s="54">
        <f t="shared" ref="J137" si="109">J139</f>
        <v>12000</v>
      </c>
      <c r="K137" s="54">
        <f t="shared" ref="K137" si="110">K139</f>
        <v>0</v>
      </c>
      <c r="L137" s="54">
        <f t="shared" ref="L137" si="111">L139</f>
        <v>12000</v>
      </c>
      <c r="M137" s="50">
        <f t="shared" ref="M137" si="112">M139</f>
        <v>0</v>
      </c>
    </row>
    <row r="138" spans="1:14" ht="211.5" hidden="1" customHeight="1" x14ac:dyDescent="0.2">
      <c r="A138" s="10"/>
      <c r="B138" s="86" t="s">
        <v>144</v>
      </c>
      <c r="C138" s="17" t="s">
        <v>17</v>
      </c>
      <c r="D138" s="16" t="s">
        <v>92</v>
      </c>
      <c r="E138" s="16" t="s">
        <v>8</v>
      </c>
      <c r="F138" s="18" t="s">
        <v>103</v>
      </c>
      <c r="G138" s="84">
        <v>830</v>
      </c>
      <c r="H138" s="54">
        <v>0</v>
      </c>
      <c r="I138" s="54">
        <v>0</v>
      </c>
      <c r="J138" s="54">
        <v>0</v>
      </c>
      <c r="K138" s="54">
        <v>0</v>
      </c>
      <c r="L138" s="54">
        <v>0</v>
      </c>
      <c r="M138" s="50">
        <v>0</v>
      </c>
    </row>
    <row r="139" spans="1:14" ht="47.25" x14ac:dyDescent="0.2">
      <c r="A139" s="10" t="s">
        <v>11</v>
      </c>
      <c r="B139" s="31" t="s">
        <v>109</v>
      </c>
      <c r="C139" s="17" t="s">
        <v>17</v>
      </c>
      <c r="D139" s="16" t="s">
        <v>92</v>
      </c>
      <c r="E139" s="16" t="s">
        <v>8</v>
      </c>
      <c r="F139" s="18" t="s">
        <v>103</v>
      </c>
      <c r="G139" s="44">
        <v>850</v>
      </c>
      <c r="H139" s="54">
        <v>12000</v>
      </c>
      <c r="I139" s="55">
        <v>0</v>
      </c>
      <c r="J139" s="51">
        <v>12000</v>
      </c>
      <c r="K139" s="51">
        <v>0</v>
      </c>
      <c r="L139" s="51">
        <v>12000</v>
      </c>
      <c r="M139" s="51">
        <v>0</v>
      </c>
    </row>
    <row r="140" spans="1:14" ht="63" x14ac:dyDescent="0.2">
      <c r="A140" s="10" t="s">
        <v>112</v>
      </c>
      <c r="B140" s="31" t="s">
        <v>96</v>
      </c>
      <c r="C140" s="17" t="s">
        <v>17</v>
      </c>
      <c r="D140" s="16" t="s">
        <v>92</v>
      </c>
      <c r="E140" s="16" t="s">
        <v>8</v>
      </c>
      <c r="F140" s="18" t="s">
        <v>110</v>
      </c>
      <c r="G140" s="44"/>
      <c r="H140" s="54">
        <f>H141</f>
        <v>249255.6</v>
      </c>
      <c r="I140" s="54">
        <f t="shared" ref="I140:M140" si="113">I141</f>
        <v>0</v>
      </c>
      <c r="J140" s="54">
        <f t="shared" si="113"/>
        <v>0</v>
      </c>
      <c r="K140" s="54">
        <f t="shared" si="113"/>
        <v>0</v>
      </c>
      <c r="L140" s="54">
        <f t="shared" si="113"/>
        <v>0</v>
      </c>
      <c r="M140" s="50">
        <f t="shared" si="113"/>
        <v>0</v>
      </c>
    </row>
    <row r="141" spans="1:14" ht="47.25" x14ac:dyDescent="0.2">
      <c r="A141" s="10"/>
      <c r="B141" s="31" t="s">
        <v>99</v>
      </c>
      <c r="C141" s="17" t="s">
        <v>17</v>
      </c>
      <c r="D141" s="16" t="s">
        <v>92</v>
      </c>
      <c r="E141" s="16" t="s">
        <v>8</v>
      </c>
      <c r="F141" s="18" t="s">
        <v>110</v>
      </c>
      <c r="G141" s="44">
        <v>200</v>
      </c>
      <c r="H141" s="54">
        <f>H142</f>
        <v>249255.6</v>
      </c>
      <c r="I141" s="54">
        <f t="shared" ref="I141" si="114">I142</f>
        <v>0</v>
      </c>
      <c r="J141" s="54">
        <f t="shared" ref="J141" si="115">J142</f>
        <v>0</v>
      </c>
      <c r="K141" s="54">
        <f t="shared" ref="K141" si="116">K142</f>
        <v>0</v>
      </c>
      <c r="L141" s="54">
        <f t="shared" ref="L141" si="117">L142</f>
        <v>0</v>
      </c>
      <c r="M141" s="50">
        <f t="shared" ref="M141" si="118">M142</f>
        <v>0</v>
      </c>
    </row>
    <row r="142" spans="1:14" ht="63" x14ac:dyDescent="0.2">
      <c r="A142" s="10"/>
      <c r="B142" s="31" t="s">
        <v>100</v>
      </c>
      <c r="C142" s="17" t="s">
        <v>17</v>
      </c>
      <c r="D142" s="16" t="s">
        <v>92</v>
      </c>
      <c r="E142" s="16" t="s">
        <v>8</v>
      </c>
      <c r="F142" s="18" t="s">
        <v>110</v>
      </c>
      <c r="G142" s="44">
        <v>240</v>
      </c>
      <c r="H142" s="54">
        <f>185509.32+63746.28</f>
        <v>249255.6</v>
      </c>
      <c r="I142" s="55">
        <v>0</v>
      </c>
      <c r="J142" s="51">
        <v>0</v>
      </c>
      <c r="K142" s="51">
        <v>0</v>
      </c>
      <c r="L142" s="51">
        <v>0</v>
      </c>
      <c r="M142" s="51">
        <v>0</v>
      </c>
      <c r="N142" s="64"/>
    </row>
    <row r="143" spans="1:14" ht="63" x14ac:dyDescent="0.2">
      <c r="A143" s="10"/>
      <c r="B143" s="31" t="s">
        <v>96</v>
      </c>
      <c r="C143" s="17" t="s">
        <v>17</v>
      </c>
      <c r="D143" s="16" t="s">
        <v>92</v>
      </c>
      <c r="E143" s="16" t="s">
        <v>8</v>
      </c>
      <c r="F143" s="18" t="s">
        <v>111</v>
      </c>
      <c r="G143" s="44"/>
      <c r="H143" s="54">
        <f>H144+H146+H148</f>
        <v>4560543.6500000004</v>
      </c>
      <c r="I143" s="54">
        <f t="shared" ref="I143:M143" si="119">I144+I146+I148</f>
        <v>0</v>
      </c>
      <c r="J143" s="54">
        <f t="shared" si="119"/>
        <v>4051254.98</v>
      </c>
      <c r="K143" s="54">
        <f t="shared" si="119"/>
        <v>0</v>
      </c>
      <c r="L143" s="54">
        <f t="shared" si="119"/>
        <v>3801254.98</v>
      </c>
      <c r="M143" s="50">
        <f t="shared" si="119"/>
        <v>0</v>
      </c>
    </row>
    <row r="144" spans="1:14" ht="141.75" x14ac:dyDescent="0.2">
      <c r="A144" s="10"/>
      <c r="B144" s="53" t="s">
        <v>106</v>
      </c>
      <c r="C144" s="17" t="s">
        <v>17</v>
      </c>
      <c r="D144" s="16" t="s">
        <v>92</v>
      </c>
      <c r="E144" s="16" t="s">
        <v>8</v>
      </c>
      <c r="F144" s="18" t="s">
        <v>111</v>
      </c>
      <c r="G144" s="44">
        <v>100</v>
      </c>
      <c r="H144" s="54">
        <f>H145</f>
        <v>2893799.25</v>
      </c>
      <c r="I144" s="54">
        <f t="shared" ref="I144:M144" si="120">I145</f>
        <v>0</v>
      </c>
      <c r="J144" s="54">
        <f t="shared" si="120"/>
        <v>2833799.25</v>
      </c>
      <c r="K144" s="54">
        <f t="shared" si="120"/>
        <v>0</v>
      </c>
      <c r="L144" s="54">
        <f t="shared" si="120"/>
        <v>2833799.25</v>
      </c>
      <c r="M144" s="50">
        <f t="shared" si="120"/>
        <v>0</v>
      </c>
    </row>
    <row r="145" spans="1:13" ht="31.5" x14ac:dyDescent="0.2">
      <c r="A145" s="10"/>
      <c r="B145" s="33" t="s">
        <v>15</v>
      </c>
      <c r="C145" s="17" t="s">
        <v>17</v>
      </c>
      <c r="D145" s="16" t="s">
        <v>92</v>
      </c>
      <c r="E145" s="16" t="s">
        <v>8</v>
      </c>
      <c r="F145" s="18" t="s">
        <v>111</v>
      </c>
      <c r="G145" s="44">
        <v>110</v>
      </c>
      <c r="H145" s="54">
        <f>2833799.25+60000</f>
        <v>2893799.25</v>
      </c>
      <c r="I145" s="55">
        <v>0</v>
      </c>
      <c r="J145" s="51">
        <v>2833799.25</v>
      </c>
      <c r="K145" s="51">
        <v>0</v>
      </c>
      <c r="L145" s="51">
        <v>2833799.25</v>
      </c>
      <c r="M145" s="51">
        <v>0</v>
      </c>
    </row>
    <row r="146" spans="1:13" ht="47.25" x14ac:dyDescent="0.2">
      <c r="A146" s="10"/>
      <c r="B146" s="31" t="s">
        <v>99</v>
      </c>
      <c r="C146" s="17" t="s">
        <v>17</v>
      </c>
      <c r="D146" s="16" t="s">
        <v>92</v>
      </c>
      <c r="E146" s="16" t="s">
        <v>8</v>
      </c>
      <c r="F146" s="18" t="s">
        <v>111</v>
      </c>
      <c r="G146" s="44">
        <v>200</v>
      </c>
      <c r="H146" s="54">
        <f>H147</f>
        <v>1651744.4</v>
      </c>
      <c r="I146" s="54">
        <f t="shared" ref="I146:M146" si="121">I147</f>
        <v>0</v>
      </c>
      <c r="J146" s="54">
        <f t="shared" si="121"/>
        <v>1202455.73</v>
      </c>
      <c r="K146" s="54">
        <f t="shared" si="121"/>
        <v>0</v>
      </c>
      <c r="L146" s="54">
        <f t="shared" si="121"/>
        <v>952455.73</v>
      </c>
      <c r="M146" s="50">
        <f t="shared" si="121"/>
        <v>0</v>
      </c>
    </row>
    <row r="147" spans="1:13" ht="63" x14ac:dyDescent="0.2">
      <c r="A147" s="10"/>
      <c r="B147" s="31" t="s">
        <v>100</v>
      </c>
      <c r="C147" s="17" t="s">
        <v>17</v>
      </c>
      <c r="D147" s="16" t="s">
        <v>92</v>
      </c>
      <c r="E147" s="16" t="s">
        <v>8</v>
      </c>
      <c r="F147" s="18" t="s">
        <v>111</v>
      </c>
      <c r="G147" s="44">
        <v>240</v>
      </c>
      <c r="H147" s="54">
        <f>477217.68+528273+650000-63746.28+60000</f>
        <v>1651744.4</v>
      </c>
      <c r="I147" s="55">
        <v>0</v>
      </c>
      <c r="J147" s="51">
        <v>1202455.73</v>
      </c>
      <c r="K147" s="51">
        <v>0</v>
      </c>
      <c r="L147" s="51">
        <v>952455.73</v>
      </c>
      <c r="M147" s="51">
        <v>0</v>
      </c>
    </row>
    <row r="148" spans="1:13" ht="24.75" customHeight="1" x14ac:dyDescent="0.2">
      <c r="A148" s="10"/>
      <c r="B148" s="31" t="s">
        <v>108</v>
      </c>
      <c r="C148" s="17" t="s">
        <v>17</v>
      </c>
      <c r="D148" s="16" t="s">
        <v>92</v>
      </c>
      <c r="E148" s="16" t="s">
        <v>8</v>
      </c>
      <c r="F148" s="18" t="s">
        <v>111</v>
      </c>
      <c r="G148" s="44">
        <v>800</v>
      </c>
      <c r="H148" s="54">
        <f>H149</f>
        <v>15000</v>
      </c>
      <c r="I148" s="54">
        <f t="shared" ref="I148:M148" si="122">I149</f>
        <v>0</v>
      </c>
      <c r="J148" s="54">
        <f t="shared" si="122"/>
        <v>15000</v>
      </c>
      <c r="K148" s="54">
        <f t="shared" si="122"/>
        <v>0</v>
      </c>
      <c r="L148" s="54">
        <f t="shared" si="122"/>
        <v>15000</v>
      </c>
      <c r="M148" s="50">
        <f t="shared" si="122"/>
        <v>0</v>
      </c>
    </row>
    <row r="149" spans="1:13" ht="45.75" customHeight="1" x14ac:dyDescent="0.2">
      <c r="A149" s="10"/>
      <c r="B149" s="31" t="s">
        <v>109</v>
      </c>
      <c r="C149" s="17" t="s">
        <v>17</v>
      </c>
      <c r="D149" s="16" t="s">
        <v>92</v>
      </c>
      <c r="E149" s="16" t="s">
        <v>8</v>
      </c>
      <c r="F149" s="18" t="s">
        <v>111</v>
      </c>
      <c r="G149" s="44">
        <v>850</v>
      </c>
      <c r="H149" s="54">
        <v>15000</v>
      </c>
      <c r="I149" s="55">
        <v>0</v>
      </c>
      <c r="J149" s="51">
        <v>15000</v>
      </c>
      <c r="K149" s="51">
        <v>0</v>
      </c>
      <c r="L149" s="51">
        <v>15000</v>
      </c>
      <c r="M149" s="51">
        <v>0</v>
      </c>
    </row>
    <row r="150" spans="1:13" ht="117.75" customHeight="1" x14ac:dyDescent="0.2">
      <c r="A150" s="10" t="s">
        <v>88</v>
      </c>
      <c r="B150" s="34" t="s">
        <v>87</v>
      </c>
      <c r="C150" s="17" t="s">
        <v>17</v>
      </c>
      <c r="D150" s="16" t="s">
        <v>92</v>
      </c>
      <c r="E150" s="16" t="s">
        <v>8</v>
      </c>
      <c r="F150" s="18" t="s">
        <v>137</v>
      </c>
      <c r="G150" s="44"/>
      <c r="H150" s="54">
        <f>H151+H153</f>
        <v>841238</v>
      </c>
      <c r="I150" s="54">
        <f t="shared" ref="I150:M150" si="123">I151+I153</f>
        <v>841238</v>
      </c>
      <c r="J150" s="54">
        <f t="shared" si="123"/>
        <v>850560</v>
      </c>
      <c r="K150" s="54">
        <f t="shared" si="123"/>
        <v>850560</v>
      </c>
      <c r="L150" s="54">
        <f t="shared" si="123"/>
        <v>881519</v>
      </c>
      <c r="M150" s="50">
        <f t="shared" si="123"/>
        <v>881519</v>
      </c>
    </row>
    <row r="151" spans="1:13" ht="134.25" customHeight="1" x14ac:dyDescent="0.2">
      <c r="A151" s="105"/>
      <c r="B151" s="53" t="s">
        <v>106</v>
      </c>
      <c r="C151" s="17" t="s">
        <v>17</v>
      </c>
      <c r="D151" s="16" t="s">
        <v>92</v>
      </c>
      <c r="E151" s="16" t="s">
        <v>8</v>
      </c>
      <c r="F151" s="18" t="s">
        <v>137</v>
      </c>
      <c r="G151" s="44">
        <v>100</v>
      </c>
      <c r="H151" s="54">
        <f>H152</f>
        <v>841238</v>
      </c>
      <c r="I151" s="54">
        <f t="shared" ref="I151:M151" si="124">I152</f>
        <v>841238</v>
      </c>
      <c r="J151" s="54">
        <f t="shared" si="124"/>
        <v>850560</v>
      </c>
      <c r="K151" s="54">
        <f t="shared" si="124"/>
        <v>850560</v>
      </c>
      <c r="L151" s="54">
        <f t="shared" si="124"/>
        <v>881519</v>
      </c>
      <c r="M151" s="50">
        <f t="shared" si="124"/>
        <v>881519</v>
      </c>
    </row>
    <row r="152" spans="1:13" ht="50.25" customHeight="1" x14ac:dyDescent="0.2">
      <c r="A152" s="19"/>
      <c r="B152" s="15" t="s">
        <v>84</v>
      </c>
      <c r="C152" s="17" t="s">
        <v>17</v>
      </c>
      <c r="D152" s="16" t="s">
        <v>92</v>
      </c>
      <c r="E152" s="16" t="s">
        <v>8</v>
      </c>
      <c r="F152" s="18" t="s">
        <v>137</v>
      </c>
      <c r="G152" s="44">
        <v>120</v>
      </c>
      <c r="H152" s="54">
        <f>I152</f>
        <v>841238</v>
      </c>
      <c r="I152" s="55">
        <v>841238</v>
      </c>
      <c r="J152" s="51">
        <f>K152</f>
        <v>850560</v>
      </c>
      <c r="K152" s="51">
        <v>850560</v>
      </c>
      <c r="L152" s="51">
        <f>M152</f>
        <v>881519</v>
      </c>
      <c r="M152" s="51">
        <v>881519</v>
      </c>
    </row>
    <row r="153" spans="1:13" ht="32.25" hidden="1" customHeight="1" x14ac:dyDescent="0.2">
      <c r="A153" s="10"/>
      <c r="B153" s="31" t="s">
        <v>99</v>
      </c>
      <c r="C153" s="17" t="s">
        <v>17</v>
      </c>
      <c r="D153" s="16" t="s">
        <v>92</v>
      </c>
      <c r="E153" s="16" t="s">
        <v>32</v>
      </c>
      <c r="F153" s="18" t="s">
        <v>113</v>
      </c>
      <c r="G153" s="44">
        <v>200</v>
      </c>
      <c r="H153" s="54">
        <f>H154</f>
        <v>0</v>
      </c>
      <c r="I153" s="54">
        <f t="shared" ref="I153:M153" si="125">I154</f>
        <v>0</v>
      </c>
      <c r="J153" s="54">
        <f t="shared" si="125"/>
        <v>0</v>
      </c>
      <c r="K153" s="54">
        <f t="shared" si="125"/>
        <v>0</v>
      </c>
      <c r="L153" s="54">
        <f t="shared" si="125"/>
        <v>0</v>
      </c>
      <c r="M153" s="50">
        <f t="shared" si="125"/>
        <v>0</v>
      </c>
    </row>
    <row r="154" spans="1:13" ht="49.5" hidden="1" customHeight="1" x14ac:dyDescent="0.2">
      <c r="A154" s="10"/>
      <c r="B154" s="31" t="s">
        <v>100</v>
      </c>
      <c r="C154" s="17" t="s">
        <v>17</v>
      </c>
      <c r="D154" s="16" t="s">
        <v>92</v>
      </c>
      <c r="E154" s="16" t="s">
        <v>32</v>
      </c>
      <c r="F154" s="18" t="s">
        <v>113</v>
      </c>
      <c r="G154" s="44">
        <v>240</v>
      </c>
      <c r="H154" s="54">
        <v>0</v>
      </c>
      <c r="I154" s="55">
        <v>0</v>
      </c>
      <c r="J154" s="51">
        <v>0</v>
      </c>
      <c r="K154" s="51">
        <v>0</v>
      </c>
      <c r="L154" s="51">
        <v>0</v>
      </c>
      <c r="M154" s="51">
        <v>0</v>
      </c>
    </row>
    <row r="155" spans="1:13" ht="63" x14ac:dyDescent="0.2">
      <c r="A155" s="10" t="s">
        <v>89</v>
      </c>
      <c r="B155" s="34" t="s">
        <v>90</v>
      </c>
      <c r="C155" s="17" t="s">
        <v>17</v>
      </c>
      <c r="D155" s="16" t="s">
        <v>92</v>
      </c>
      <c r="E155" s="16" t="s">
        <v>8</v>
      </c>
      <c r="F155" s="18" t="s">
        <v>114</v>
      </c>
      <c r="G155" s="44"/>
      <c r="H155" s="54">
        <f>H156</f>
        <v>20000</v>
      </c>
      <c r="I155" s="54">
        <f t="shared" ref="I155:M155" si="126">I156</f>
        <v>0</v>
      </c>
      <c r="J155" s="54">
        <f t="shared" si="126"/>
        <v>20000</v>
      </c>
      <c r="K155" s="54">
        <f t="shared" si="126"/>
        <v>0</v>
      </c>
      <c r="L155" s="54">
        <f t="shared" si="126"/>
        <v>20000</v>
      </c>
      <c r="M155" s="50">
        <f t="shared" si="126"/>
        <v>0</v>
      </c>
    </row>
    <row r="156" spans="1:13" ht="47.25" x14ac:dyDescent="0.2">
      <c r="A156" s="10"/>
      <c r="B156" s="31" t="s">
        <v>99</v>
      </c>
      <c r="C156" s="17" t="s">
        <v>17</v>
      </c>
      <c r="D156" s="16" t="s">
        <v>92</v>
      </c>
      <c r="E156" s="16" t="s">
        <v>8</v>
      </c>
      <c r="F156" s="18" t="s">
        <v>114</v>
      </c>
      <c r="G156" s="44">
        <v>200</v>
      </c>
      <c r="H156" s="54">
        <f>H157</f>
        <v>20000</v>
      </c>
      <c r="I156" s="54">
        <f t="shared" ref="I156" si="127">I157</f>
        <v>0</v>
      </c>
      <c r="J156" s="54">
        <f t="shared" ref="J156" si="128">J157</f>
        <v>20000</v>
      </c>
      <c r="K156" s="54">
        <f t="shared" ref="K156" si="129">K157</f>
        <v>0</v>
      </c>
      <c r="L156" s="54">
        <f t="shared" ref="L156" si="130">L157</f>
        <v>20000</v>
      </c>
      <c r="M156" s="50">
        <f t="shared" ref="M156" si="131">M157</f>
        <v>0</v>
      </c>
    </row>
    <row r="157" spans="1:13" ht="63" x14ac:dyDescent="0.2">
      <c r="A157" s="10"/>
      <c r="B157" s="31" t="s">
        <v>100</v>
      </c>
      <c r="C157" s="17" t="s">
        <v>17</v>
      </c>
      <c r="D157" s="16" t="s">
        <v>92</v>
      </c>
      <c r="E157" s="16" t="s">
        <v>8</v>
      </c>
      <c r="F157" s="18" t="s">
        <v>114</v>
      </c>
      <c r="G157" s="44">
        <v>240</v>
      </c>
      <c r="H157" s="54">
        <v>20000</v>
      </c>
      <c r="I157" s="55"/>
      <c r="J157" s="51">
        <v>20000</v>
      </c>
      <c r="K157" s="51">
        <v>0</v>
      </c>
      <c r="L157" s="51">
        <v>20000</v>
      </c>
      <c r="M157" s="51">
        <v>0</v>
      </c>
    </row>
    <row r="158" spans="1:13" ht="31.5" x14ac:dyDescent="0.2">
      <c r="A158" s="10" t="s">
        <v>91</v>
      </c>
      <c r="B158" s="11" t="s">
        <v>29</v>
      </c>
      <c r="C158" s="17" t="s">
        <v>17</v>
      </c>
      <c r="D158" s="16" t="s">
        <v>92</v>
      </c>
      <c r="E158" s="16" t="s">
        <v>8</v>
      </c>
      <c r="F158" s="18" t="s">
        <v>127</v>
      </c>
      <c r="G158" s="44"/>
      <c r="H158" s="54">
        <f>H160</f>
        <v>50000</v>
      </c>
      <c r="I158" s="54">
        <f t="shared" ref="I158:M158" si="132">I160</f>
        <v>0</v>
      </c>
      <c r="J158" s="54">
        <f t="shared" si="132"/>
        <v>50000</v>
      </c>
      <c r="K158" s="54">
        <f t="shared" si="132"/>
        <v>0</v>
      </c>
      <c r="L158" s="54">
        <f t="shared" si="132"/>
        <v>50000</v>
      </c>
      <c r="M158" s="50">
        <f t="shared" si="132"/>
        <v>0</v>
      </c>
    </row>
    <row r="159" spans="1:13" ht="24" customHeight="1" x14ac:dyDescent="0.2">
      <c r="A159" s="10"/>
      <c r="B159" s="11" t="s">
        <v>108</v>
      </c>
      <c r="C159" s="17" t="s">
        <v>17</v>
      </c>
      <c r="D159" s="16" t="s">
        <v>92</v>
      </c>
      <c r="E159" s="16" t="s">
        <v>8</v>
      </c>
      <c r="F159" s="18" t="s">
        <v>127</v>
      </c>
      <c r="G159" s="44">
        <v>800</v>
      </c>
      <c r="H159" s="54">
        <f>H160</f>
        <v>50000</v>
      </c>
      <c r="I159" s="54">
        <f t="shared" ref="I159:M159" si="133">I160</f>
        <v>0</v>
      </c>
      <c r="J159" s="54">
        <f t="shared" si="133"/>
        <v>50000</v>
      </c>
      <c r="K159" s="54">
        <f t="shared" si="133"/>
        <v>0</v>
      </c>
      <c r="L159" s="54">
        <f t="shared" si="133"/>
        <v>50000</v>
      </c>
      <c r="M159" s="50">
        <f t="shared" si="133"/>
        <v>0</v>
      </c>
    </row>
    <row r="160" spans="1:13" ht="32.25" customHeight="1" x14ac:dyDescent="0.2">
      <c r="A160" s="10"/>
      <c r="B160" s="31" t="s">
        <v>30</v>
      </c>
      <c r="C160" s="17" t="s">
        <v>17</v>
      </c>
      <c r="D160" s="16" t="s">
        <v>92</v>
      </c>
      <c r="E160" s="16" t="s">
        <v>8</v>
      </c>
      <c r="F160" s="18" t="s">
        <v>127</v>
      </c>
      <c r="G160" s="44">
        <v>870</v>
      </c>
      <c r="H160" s="54">
        <v>50000</v>
      </c>
      <c r="I160" s="55">
        <v>0</v>
      </c>
      <c r="J160" s="51">
        <v>50000</v>
      </c>
      <c r="K160" s="51">
        <v>0</v>
      </c>
      <c r="L160" s="51">
        <v>50000</v>
      </c>
      <c r="M160" s="51">
        <v>0</v>
      </c>
    </row>
    <row r="161" spans="1:13" ht="45" customHeight="1" x14ac:dyDescent="0.2">
      <c r="A161" s="10" t="s">
        <v>176</v>
      </c>
      <c r="B161" s="31" t="s">
        <v>174</v>
      </c>
      <c r="C161" s="17" t="s">
        <v>17</v>
      </c>
      <c r="D161" s="16" t="s">
        <v>92</v>
      </c>
      <c r="E161" s="16" t="s">
        <v>8</v>
      </c>
      <c r="F161" s="18" t="s">
        <v>175</v>
      </c>
      <c r="G161" s="101"/>
      <c r="H161" s="54">
        <f>H162</f>
        <v>200000</v>
      </c>
      <c r="I161" s="54">
        <f t="shared" ref="I161:M161" si="134">I162</f>
        <v>0</v>
      </c>
      <c r="J161" s="54">
        <f t="shared" si="134"/>
        <v>0</v>
      </c>
      <c r="K161" s="54">
        <f t="shared" si="134"/>
        <v>0</v>
      </c>
      <c r="L161" s="54">
        <f t="shared" si="134"/>
        <v>0</v>
      </c>
      <c r="M161" s="50">
        <f t="shared" si="134"/>
        <v>0</v>
      </c>
    </row>
    <row r="162" spans="1:13" ht="58.5" customHeight="1" x14ac:dyDescent="0.2">
      <c r="A162" s="10"/>
      <c r="B162" s="31" t="s">
        <v>99</v>
      </c>
      <c r="C162" s="17" t="s">
        <v>17</v>
      </c>
      <c r="D162" s="16" t="s">
        <v>92</v>
      </c>
      <c r="E162" s="16" t="s">
        <v>8</v>
      </c>
      <c r="F162" s="18" t="s">
        <v>175</v>
      </c>
      <c r="G162" s="101">
        <v>200</v>
      </c>
      <c r="H162" s="54">
        <f>H163</f>
        <v>200000</v>
      </c>
      <c r="I162" s="54">
        <f t="shared" ref="I162" si="135">I163</f>
        <v>0</v>
      </c>
      <c r="J162" s="54">
        <f t="shared" ref="J162" si="136">J163</f>
        <v>0</v>
      </c>
      <c r="K162" s="54">
        <f t="shared" ref="K162" si="137">K163</f>
        <v>0</v>
      </c>
      <c r="L162" s="54">
        <f t="shared" ref="L162" si="138">L163</f>
        <v>0</v>
      </c>
      <c r="M162" s="50">
        <f t="shared" ref="M162" si="139">M163</f>
        <v>0</v>
      </c>
    </row>
    <row r="163" spans="1:13" ht="68.25" customHeight="1" x14ac:dyDescent="0.2">
      <c r="A163" s="10"/>
      <c r="B163" s="31" t="s">
        <v>100</v>
      </c>
      <c r="C163" s="17" t="s">
        <v>17</v>
      </c>
      <c r="D163" s="16" t="s">
        <v>92</v>
      </c>
      <c r="E163" s="16" t="s">
        <v>8</v>
      </c>
      <c r="F163" s="18" t="s">
        <v>175</v>
      </c>
      <c r="G163" s="101">
        <v>240</v>
      </c>
      <c r="H163" s="54">
        <v>200000</v>
      </c>
      <c r="I163" s="55">
        <v>0</v>
      </c>
      <c r="J163" s="71">
        <v>0</v>
      </c>
      <c r="K163" s="71">
        <v>0</v>
      </c>
      <c r="L163" s="71">
        <v>0</v>
      </c>
      <c r="M163" s="51">
        <v>0</v>
      </c>
    </row>
    <row r="164" spans="1:13" ht="60" customHeight="1" x14ac:dyDescent="0.2">
      <c r="A164" s="10" t="s">
        <v>140</v>
      </c>
      <c r="B164" s="75" t="s">
        <v>142</v>
      </c>
      <c r="C164" s="78" t="s">
        <v>17</v>
      </c>
      <c r="D164" s="79" t="s">
        <v>143</v>
      </c>
      <c r="E164" s="79" t="s">
        <v>10</v>
      </c>
      <c r="F164" s="80" t="s">
        <v>101</v>
      </c>
      <c r="G164" s="21"/>
      <c r="H164" s="81">
        <f>H165+H188</f>
        <v>21438373.129999999</v>
      </c>
      <c r="I164" s="81">
        <f>I165+I184</f>
        <v>20498614.57</v>
      </c>
      <c r="J164" s="81">
        <f t="shared" ref="J164:M164" si="140">J165</f>
        <v>0</v>
      </c>
      <c r="K164" s="81">
        <f t="shared" si="140"/>
        <v>0</v>
      </c>
      <c r="L164" s="81">
        <f t="shared" si="140"/>
        <v>0</v>
      </c>
      <c r="M164" s="82">
        <f t="shared" si="140"/>
        <v>0</v>
      </c>
    </row>
    <row r="165" spans="1:13" ht="78.75" x14ac:dyDescent="0.2">
      <c r="A165" s="10" t="s">
        <v>141</v>
      </c>
      <c r="B165" s="15" t="s">
        <v>138</v>
      </c>
      <c r="C165" s="17" t="s">
        <v>17</v>
      </c>
      <c r="D165" s="16" t="s">
        <v>143</v>
      </c>
      <c r="E165" s="16" t="s">
        <v>8</v>
      </c>
      <c r="F165" s="18" t="s">
        <v>101</v>
      </c>
      <c r="G165" s="70"/>
      <c r="H165" s="54">
        <f>H171+H174+H177+H180+H183</f>
        <v>21415073.129999999</v>
      </c>
      <c r="I165" s="54">
        <f>I169+I175</f>
        <v>20498614.57</v>
      </c>
      <c r="J165" s="54">
        <f t="shared" ref="J165:M165" si="141">J169+J172</f>
        <v>0</v>
      </c>
      <c r="K165" s="54">
        <f t="shared" si="141"/>
        <v>0</v>
      </c>
      <c r="L165" s="54">
        <f t="shared" si="141"/>
        <v>0</v>
      </c>
      <c r="M165" s="50">
        <f t="shared" si="141"/>
        <v>0</v>
      </c>
    </row>
    <row r="166" spans="1:13" ht="64.5" hidden="1" customHeight="1" x14ac:dyDescent="0.2">
      <c r="A166" s="10"/>
      <c r="B166" s="15" t="s">
        <v>161</v>
      </c>
      <c r="C166" s="17" t="s">
        <v>17</v>
      </c>
      <c r="D166" s="16" t="s">
        <v>143</v>
      </c>
      <c r="E166" s="16" t="s">
        <v>8</v>
      </c>
      <c r="F166" s="18" t="s">
        <v>160</v>
      </c>
      <c r="G166" s="95"/>
      <c r="H166" s="54">
        <f>H167</f>
        <v>0</v>
      </c>
      <c r="I166" s="54">
        <f t="shared" ref="I166:M166" si="142">I167</f>
        <v>0</v>
      </c>
      <c r="J166" s="54">
        <f t="shared" si="142"/>
        <v>0</v>
      </c>
      <c r="K166" s="54">
        <f t="shared" si="142"/>
        <v>0</v>
      </c>
      <c r="L166" s="54">
        <f t="shared" si="142"/>
        <v>0</v>
      </c>
      <c r="M166" s="54">
        <f t="shared" si="142"/>
        <v>0</v>
      </c>
    </row>
    <row r="167" spans="1:13" ht="62.25" hidden="1" customHeight="1" x14ac:dyDescent="0.2">
      <c r="A167" s="10"/>
      <c r="B167" s="31" t="s">
        <v>128</v>
      </c>
      <c r="C167" s="17" t="s">
        <v>17</v>
      </c>
      <c r="D167" s="16" t="s">
        <v>143</v>
      </c>
      <c r="E167" s="16" t="s">
        <v>8</v>
      </c>
      <c r="F167" s="18" t="s">
        <v>160</v>
      </c>
      <c r="G167" s="95">
        <v>400</v>
      </c>
      <c r="H167" s="54">
        <f>H168</f>
        <v>0</v>
      </c>
      <c r="I167" s="54">
        <f t="shared" ref="I167" si="143">I168</f>
        <v>0</v>
      </c>
      <c r="J167" s="54">
        <f t="shared" ref="J167" si="144">J168</f>
        <v>0</v>
      </c>
      <c r="K167" s="54">
        <f t="shared" ref="K167" si="145">K168</f>
        <v>0</v>
      </c>
      <c r="L167" s="54">
        <f t="shared" ref="L167" si="146">L168</f>
        <v>0</v>
      </c>
      <c r="M167" s="54">
        <f t="shared" ref="M167" si="147">M168</f>
        <v>0</v>
      </c>
    </row>
    <row r="168" spans="1:13" ht="66" hidden="1" customHeight="1" x14ac:dyDescent="0.2">
      <c r="A168" s="10"/>
      <c r="B168" s="31" t="s">
        <v>129</v>
      </c>
      <c r="C168" s="17" t="s">
        <v>17</v>
      </c>
      <c r="D168" s="16" t="s">
        <v>143</v>
      </c>
      <c r="E168" s="16" t="s">
        <v>8</v>
      </c>
      <c r="F168" s="18" t="s">
        <v>160</v>
      </c>
      <c r="G168" s="95">
        <v>414</v>
      </c>
      <c r="H168" s="54">
        <v>0</v>
      </c>
      <c r="I168" s="54">
        <v>0</v>
      </c>
      <c r="J168" s="54">
        <v>0</v>
      </c>
      <c r="K168" s="54">
        <v>0</v>
      </c>
      <c r="L168" s="54">
        <v>0</v>
      </c>
      <c r="M168" s="50">
        <v>0</v>
      </c>
    </row>
    <row r="169" spans="1:13" ht="163.5" customHeight="1" x14ac:dyDescent="0.2">
      <c r="A169" s="10"/>
      <c r="B169" s="15" t="s">
        <v>139</v>
      </c>
      <c r="C169" s="17" t="s">
        <v>17</v>
      </c>
      <c r="D169" s="16" t="s">
        <v>143</v>
      </c>
      <c r="E169" s="16" t="s">
        <v>8</v>
      </c>
      <c r="F169" s="18" t="s">
        <v>178</v>
      </c>
      <c r="G169" s="70"/>
      <c r="H169" s="92">
        <f>H170</f>
        <v>19709845.440000001</v>
      </c>
      <c r="I169" s="92">
        <f>I170</f>
        <v>19709845.440000001</v>
      </c>
      <c r="J169" s="54">
        <f t="shared" ref="J169:M169" si="148">J170</f>
        <v>0</v>
      </c>
      <c r="K169" s="54">
        <f t="shared" si="148"/>
        <v>0</v>
      </c>
      <c r="L169" s="54">
        <f t="shared" si="148"/>
        <v>0</v>
      </c>
      <c r="M169" s="50">
        <f t="shared" si="148"/>
        <v>0</v>
      </c>
    </row>
    <row r="170" spans="1:13" ht="74.25" customHeight="1" x14ac:dyDescent="0.2">
      <c r="A170" s="10"/>
      <c r="B170" s="31" t="s">
        <v>128</v>
      </c>
      <c r="C170" s="17" t="s">
        <v>17</v>
      </c>
      <c r="D170" s="16" t="s">
        <v>143</v>
      </c>
      <c r="E170" s="16" t="s">
        <v>8</v>
      </c>
      <c r="F170" s="18" t="s">
        <v>178</v>
      </c>
      <c r="G170" s="70">
        <v>400</v>
      </c>
      <c r="H170" s="92">
        <f t="shared" ref="H170:I170" si="149">H171</f>
        <v>19709845.440000001</v>
      </c>
      <c r="I170" s="92">
        <f t="shared" si="149"/>
        <v>19709845.440000001</v>
      </c>
      <c r="J170" s="54">
        <f t="shared" ref="J170" si="150">J171</f>
        <v>0</v>
      </c>
      <c r="K170" s="54">
        <f t="shared" ref="K170" si="151">K171</f>
        <v>0</v>
      </c>
      <c r="L170" s="54">
        <f t="shared" ref="L170" si="152">L171</f>
        <v>0</v>
      </c>
      <c r="M170" s="50">
        <f t="shared" ref="M170" si="153">M171</f>
        <v>0</v>
      </c>
    </row>
    <row r="171" spans="1:13" ht="67.5" customHeight="1" x14ac:dyDescent="0.2">
      <c r="A171" s="10"/>
      <c r="B171" s="31" t="s">
        <v>129</v>
      </c>
      <c r="C171" s="17" t="s">
        <v>17</v>
      </c>
      <c r="D171" s="16" t="s">
        <v>143</v>
      </c>
      <c r="E171" s="16" t="s">
        <v>8</v>
      </c>
      <c r="F171" s="18" t="s">
        <v>178</v>
      </c>
      <c r="G171" s="70">
        <v>414</v>
      </c>
      <c r="H171" s="92">
        <f>I171</f>
        <v>19709845.440000001</v>
      </c>
      <c r="I171" s="92">
        <v>19709845.440000001</v>
      </c>
      <c r="J171" s="51">
        <v>0</v>
      </c>
      <c r="K171" s="51">
        <v>0</v>
      </c>
      <c r="L171" s="51">
        <v>0</v>
      </c>
      <c r="M171" s="51">
        <v>0</v>
      </c>
    </row>
    <row r="172" spans="1:13" ht="139.5" customHeight="1" x14ac:dyDescent="0.2">
      <c r="A172" s="10"/>
      <c r="B172" s="15" t="s">
        <v>139</v>
      </c>
      <c r="C172" s="17" t="s">
        <v>17</v>
      </c>
      <c r="D172" s="16" t="s">
        <v>143</v>
      </c>
      <c r="E172" s="16" t="s">
        <v>8</v>
      </c>
      <c r="F172" s="18" t="s">
        <v>179</v>
      </c>
      <c r="G172" s="70"/>
      <c r="H172" s="92">
        <f t="shared" ref="H172:I173" si="154">H173</f>
        <v>821243.56</v>
      </c>
      <c r="I172" s="92">
        <f t="shared" si="154"/>
        <v>0</v>
      </c>
      <c r="J172" s="54">
        <f t="shared" ref="J172:M172" si="155">J173</f>
        <v>0</v>
      </c>
      <c r="K172" s="54">
        <f t="shared" si="155"/>
        <v>0</v>
      </c>
      <c r="L172" s="54">
        <f t="shared" si="155"/>
        <v>0</v>
      </c>
      <c r="M172" s="50">
        <f t="shared" si="155"/>
        <v>0</v>
      </c>
    </row>
    <row r="173" spans="1:13" ht="66.75" customHeight="1" x14ac:dyDescent="0.2">
      <c r="A173" s="10"/>
      <c r="B173" s="31" t="s">
        <v>128</v>
      </c>
      <c r="C173" s="17" t="s">
        <v>17</v>
      </c>
      <c r="D173" s="16" t="s">
        <v>143</v>
      </c>
      <c r="E173" s="16" t="s">
        <v>8</v>
      </c>
      <c r="F173" s="18" t="s">
        <v>179</v>
      </c>
      <c r="G173" s="70">
        <v>400</v>
      </c>
      <c r="H173" s="92">
        <f t="shared" si="154"/>
        <v>821243.56</v>
      </c>
      <c r="I173" s="92">
        <f t="shared" si="154"/>
        <v>0</v>
      </c>
      <c r="J173" s="54">
        <f t="shared" ref="J173" si="156">J174</f>
        <v>0</v>
      </c>
      <c r="K173" s="54">
        <f t="shared" ref="K173" si="157">K174</f>
        <v>0</v>
      </c>
      <c r="L173" s="54">
        <f t="shared" ref="L173" si="158">L174</f>
        <v>0</v>
      </c>
      <c r="M173" s="50">
        <f t="shared" ref="M173" si="159">M174</f>
        <v>0</v>
      </c>
    </row>
    <row r="174" spans="1:13" ht="65.25" customHeight="1" x14ac:dyDescent="0.2">
      <c r="A174" s="10"/>
      <c r="B174" s="31" t="s">
        <v>129</v>
      </c>
      <c r="C174" s="17" t="s">
        <v>17</v>
      </c>
      <c r="D174" s="16" t="s">
        <v>143</v>
      </c>
      <c r="E174" s="16" t="s">
        <v>8</v>
      </c>
      <c r="F174" s="18" t="s">
        <v>179</v>
      </c>
      <c r="G174" s="70">
        <v>414</v>
      </c>
      <c r="H174" s="92">
        <f>I174+821243.56</f>
        <v>821243.56</v>
      </c>
      <c r="I174" s="92">
        <v>0</v>
      </c>
      <c r="J174" s="51">
        <v>0</v>
      </c>
      <c r="K174" s="51">
        <v>0</v>
      </c>
      <c r="L174" s="51">
        <v>0</v>
      </c>
      <c r="M174" s="51">
        <v>0</v>
      </c>
    </row>
    <row r="175" spans="1:13" ht="177.75" customHeight="1" x14ac:dyDescent="0.2">
      <c r="A175" s="10"/>
      <c r="B175" s="15" t="s">
        <v>177</v>
      </c>
      <c r="C175" s="17" t="s">
        <v>17</v>
      </c>
      <c r="D175" s="16" t="s">
        <v>143</v>
      </c>
      <c r="E175" s="16" t="s">
        <v>8</v>
      </c>
      <c r="F175" s="18" t="s">
        <v>180</v>
      </c>
      <c r="G175" s="104"/>
      <c r="H175" s="92">
        <f>H176</f>
        <v>788769.13</v>
      </c>
      <c r="I175" s="92">
        <f>I176</f>
        <v>788769.13</v>
      </c>
      <c r="J175" s="71">
        <v>0</v>
      </c>
      <c r="K175" s="71">
        <v>0</v>
      </c>
      <c r="L175" s="71">
        <v>0</v>
      </c>
      <c r="M175" s="51">
        <v>0</v>
      </c>
    </row>
    <row r="176" spans="1:13" ht="63.75" customHeight="1" x14ac:dyDescent="0.2">
      <c r="A176" s="10"/>
      <c r="B176" s="31" t="s">
        <v>128</v>
      </c>
      <c r="C176" s="17" t="s">
        <v>17</v>
      </c>
      <c r="D176" s="16" t="s">
        <v>143</v>
      </c>
      <c r="E176" s="16" t="s">
        <v>8</v>
      </c>
      <c r="F176" s="18" t="s">
        <v>180</v>
      </c>
      <c r="G176" s="104">
        <v>400</v>
      </c>
      <c r="H176" s="92">
        <f>H177</f>
        <v>788769.13</v>
      </c>
      <c r="I176" s="92">
        <f t="shared" ref="I176" si="160">I177</f>
        <v>788769.13</v>
      </c>
      <c r="J176" s="71">
        <v>0</v>
      </c>
      <c r="K176" s="71">
        <v>0</v>
      </c>
      <c r="L176" s="71">
        <v>0</v>
      </c>
      <c r="M176" s="51">
        <v>0</v>
      </c>
    </row>
    <row r="177" spans="1:13" ht="66.75" customHeight="1" x14ac:dyDescent="0.2">
      <c r="A177" s="10"/>
      <c r="B177" s="31" t="s">
        <v>129</v>
      </c>
      <c r="C177" s="17" t="s">
        <v>17</v>
      </c>
      <c r="D177" s="16" t="s">
        <v>143</v>
      </c>
      <c r="E177" s="16" t="s">
        <v>8</v>
      </c>
      <c r="F177" s="18" t="s">
        <v>180</v>
      </c>
      <c r="G177" s="104">
        <v>414</v>
      </c>
      <c r="H177" s="92">
        <f>I177</f>
        <v>788769.13</v>
      </c>
      <c r="I177" s="92">
        <f>1024375.5-235606.37</f>
        <v>788769.13</v>
      </c>
      <c r="J177" s="71">
        <v>0</v>
      </c>
      <c r="K177" s="71">
        <v>0</v>
      </c>
      <c r="L177" s="71">
        <v>0</v>
      </c>
      <c r="M177" s="51">
        <v>0</v>
      </c>
    </row>
    <row r="178" spans="1:13" ht="174.75" customHeight="1" x14ac:dyDescent="0.2">
      <c r="A178" s="10"/>
      <c r="B178" s="15" t="s">
        <v>177</v>
      </c>
      <c r="C178" s="17" t="s">
        <v>17</v>
      </c>
      <c r="D178" s="16" t="s">
        <v>143</v>
      </c>
      <c r="E178" s="16" t="s">
        <v>8</v>
      </c>
      <c r="F178" s="18" t="s">
        <v>181</v>
      </c>
      <c r="G178" s="104"/>
      <c r="H178" s="92">
        <f>H179</f>
        <v>63915</v>
      </c>
      <c r="I178" s="92">
        <f t="shared" ref="I178:I179" si="161">I179</f>
        <v>0</v>
      </c>
      <c r="J178" s="71">
        <v>0</v>
      </c>
      <c r="K178" s="71">
        <v>0</v>
      </c>
      <c r="L178" s="71">
        <v>0</v>
      </c>
      <c r="M178" s="51">
        <v>0</v>
      </c>
    </row>
    <row r="179" spans="1:13" ht="68.25" customHeight="1" x14ac:dyDescent="0.2">
      <c r="A179" s="10"/>
      <c r="B179" s="31" t="s">
        <v>128</v>
      </c>
      <c r="C179" s="17" t="s">
        <v>17</v>
      </c>
      <c r="D179" s="16" t="s">
        <v>143</v>
      </c>
      <c r="E179" s="16" t="s">
        <v>8</v>
      </c>
      <c r="F179" s="18" t="s">
        <v>181</v>
      </c>
      <c r="G179" s="104">
        <v>400</v>
      </c>
      <c r="H179" s="92">
        <f>H180</f>
        <v>63915</v>
      </c>
      <c r="I179" s="92">
        <f t="shared" si="161"/>
        <v>0</v>
      </c>
      <c r="J179" s="71">
        <v>0</v>
      </c>
      <c r="K179" s="71">
        <v>0</v>
      </c>
      <c r="L179" s="71">
        <v>0</v>
      </c>
      <c r="M179" s="51">
        <v>0</v>
      </c>
    </row>
    <row r="180" spans="1:13" ht="72.75" customHeight="1" x14ac:dyDescent="0.2">
      <c r="A180" s="10"/>
      <c r="B180" s="31" t="s">
        <v>129</v>
      </c>
      <c r="C180" s="17" t="s">
        <v>17</v>
      </c>
      <c r="D180" s="16" t="s">
        <v>143</v>
      </c>
      <c r="E180" s="16" t="s">
        <v>8</v>
      </c>
      <c r="F180" s="18" t="s">
        <v>181</v>
      </c>
      <c r="G180" s="104">
        <v>414</v>
      </c>
      <c r="H180" s="92">
        <f>10000+53915</f>
        <v>63915</v>
      </c>
      <c r="I180" s="92">
        <v>0</v>
      </c>
      <c r="J180" s="71">
        <v>0</v>
      </c>
      <c r="K180" s="71">
        <v>0</v>
      </c>
      <c r="L180" s="71">
        <v>0</v>
      </c>
      <c r="M180" s="51">
        <v>0</v>
      </c>
    </row>
    <row r="181" spans="1:13" ht="64.5" customHeight="1" x14ac:dyDescent="0.2">
      <c r="A181" s="10"/>
      <c r="B181" s="77" t="s">
        <v>155</v>
      </c>
      <c r="C181" s="17" t="s">
        <v>17</v>
      </c>
      <c r="D181" s="16" t="s">
        <v>143</v>
      </c>
      <c r="E181" s="16" t="s">
        <v>8</v>
      </c>
      <c r="F181" s="18" t="s">
        <v>135</v>
      </c>
      <c r="G181" s="91"/>
      <c r="H181" s="54">
        <f>H182</f>
        <v>31300</v>
      </c>
      <c r="I181" s="54">
        <f t="shared" ref="I181:M181" si="162">I182</f>
        <v>0</v>
      </c>
      <c r="J181" s="54">
        <f t="shared" si="162"/>
        <v>0</v>
      </c>
      <c r="K181" s="54">
        <f t="shared" si="162"/>
        <v>0</v>
      </c>
      <c r="L181" s="54">
        <f t="shared" si="162"/>
        <v>0</v>
      </c>
      <c r="M181" s="50">
        <f t="shared" si="162"/>
        <v>0</v>
      </c>
    </row>
    <row r="182" spans="1:13" ht="45" customHeight="1" x14ac:dyDescent="0.2">
      <c r="A182" s="10"/>
      <c r="B182" s="77" t="s">
        <v>99</v>
      </c>
      <c r="C182" s="17" t="s">
        <v>17</v>
      </c>
      <c r="D182" s="16" t="s">
        <v>143</v>
      </c>
      <c r="E182" s="16" t="s">
        <v>8</v>
      </c>
      <c r="F182" s="18" t="s">
        <v>135</v>
      </c>
      <c r="G182" s="91">
        <v>200</v>
      </c>
      <c r="H182" s="54">
        <f>H183</f>
        <v>31300</v>
      </c>
      <c r="I182" s="54">
        <f t="shared" ref="I182" si="163">I183</f>
        <v>0</v>
      </c>
      <c r="J182" s="54">
        <f t="shared" ref="J182" si="164">J183</f>
        <v>0</v>
      </c>
      <c r="K182" s="54">
        <f t="shared" ref="K182" si="165">K183</f>
        <v>0</v>
      </c>
      <c r="L182" s="54">
        <f t="shared" ref="L182" si="166">L183</f>
        <v>0</v>
      </c>
      <c r="M182" s="50">
        <f t="shared" ref="M182" si="167">M183</f>
        <v>0</v>
      </c>
    </row>
    <row r="183" spans="1:13" ht="49.5" customHeight="1" x14ac:dyDescent="0.2">
      <c r="A183" s="10"/>
      <c r="B183" s="77" t="s">
        <v>100</v>
      </c>
      <c r="C183" s="17" t="s">
        <v>17</v>
      </c>
      <c r="D183" s="16" t="s">
        <v>143</v>
      </c>
      <c r="E183" s="16" t="s">
        <v>8</v>
      </c>
      <c r="F183" s="18" t="s">
        <v>135</v>
      </c>
      <c r="G183" s="91">
        <v>240</v>
      </c>
      <c r="H183" s="54">
        <v>31300</v>
      </c>
      <c r="I183" s="55">
        <v>0</v>
      </c>
      <c r="J183" s="71">
        <v>0</v>
      </c>
      <c r="K183" s="71">
        <v>0</v>
      </c>
      <c r="L183" s="71">
        <v>0</v>
      </c>
      <c r="M183" s="51">
        <v>0</v>
      </c>
    </row>
    <row r="184" spans="1:13" ht="39.75" hidden="1" customHeight="1" x14ac:dyDescent="0.2">
      <c r="A184" s="10" t="s">
        <v>157</v>
      </c>
      <c r="B184" s="53" t="s">
        <v>158</v>
      </c>
      <c r="C184" s="17" t="s">
        <v>17</v>
      </c>
      <c r="D184" s="16" t="s">
        <v>143</v>
      </c>
      <c r="E184" s="16" t="s">
        <v>12</v>
      </c>
      <c r="F184" s="18" t="s">
        <v>101</v>
      </c>
      <c r="G184" s="94"/>
      <c r="H184" s="54">
        <f>H185</f>
        <v>0</v>
      </c>
      <c r="I184" s="54">
        <f t="shared" ref="I184:M184" si="168">I185</f>
        <v>0</v>
      </c>
      <c r="J184" s="54">
        <f t="shared" si="168"/>
        <v>0</v>
      </c>
      <c r="K184" s="54">
        <f t="shared" si="168"/>
        <v>0</v>
      </c>
      <c r="L184" s="54">
        <f t="shared" si="168"/>
        <v>0</v>
      </c>
      <c r="M184" s="50">
        <f t="shared" si="168"/>
        <v>0</v>
      </c>
    </row>
    <row r="185" spans="1:13" ht="50.25" hidden="1" customHeight="1" x14ac:dyDescent="0.2">
      <c r="A185" s="10"/>
      <c r="B185" s="31" t="s">
        <v>159</v>
      </c>
      <c r="C185" s="17" t="s">
        <v>17</v>
      </c>
      <c r="D185" s="16" t="s">
        <v>143</v>
      </c>
      <c r="E185" s="16" t="s">
        <v>12</v>
      </c>
      <c r="F185" s="18" t="s">
        <v>111</v>
      </c>
      <c r="G185" s="94"/>
      <c r="H185" s="54">
        <f t="shared" ref="H185:H186" si="169">H186</f>
        <v>0</v>
      </c>
      <c r="I185" s="54">
        <f t="shared" ref="I185:I186" si="170">I186</f>
        <v>0</v>
      </c>
      <c r="J185" s="54">
        <f t="shared" ref="J185:J186" si="171">J186</f>
        <v>0</v>
      </c>
      <c r="K185" s="54">
        <f t="shared" ref="K185:K186" si="172">K186</f>
        <v>0</v>
      </c>
      <c r="L185" s="54">
        <f t="shared" ref="L185:L186" si="173">L186</f>
        <v>0</v>
      </c>
      <c r="M185" s="50">
        <f t="shared" ref="M185:M186" si="174">M186</f>
        <v>0</v>
      </c>
    </row>
    <row r="186" spans="1:13" ht="42" hidden="1" customHeight="1" x14ac:dyDescent="0.2">
      <c r="A186" s="10"/>
      <c r="B186" s="31" t="s">
        <v>99</v>
      </c>
      <c r="C186" s="17" t="s">
        <v>17</v>
      </c>
      <c r="D186" s="16" t="s">
        <v>143</v>
      </c>
      <c r="E186" s="16" t="s">
        <v>12</v>
      </c>
      <c r="F186" s="18" t="s">
        <v>111</v>
      </c>
      <c r="G186" s="94">
        <v>200</v>
      </c>
      <c r="H186" s="54">
        <f t="shared" si="169"/>
        <v>0</v>
      </c>
      <c r="I186" s="54">
        <f t="shared" si="170"/>
        <v>0</v>
      </c>
      <c r="J186" s="54">
        <f t="shared" si="171"/>
        <v>0</v>
      </c>
      <c r="K186" s="54">
        <f t="shared" si="172"/>
        <v>0</v>
      </c>
      <c r="L186" s="54">
        <f t="shared" si="173"/>
        <v>0</v>
      </c>
      <c r="M186" s="50">
        <f t="shared" si="174"/>
        <v>0</v>
      </c>
    </row>
    <row r="187" spans="1:13" ht="50.25" hidden="1" customHeight="1" x14ac:dyDescent="0.2">
      <c r="A187" s="10"/>
      <c r="B187" s="31" t="s">
        <v>100</v>
      </c>
      <c r="C187" s="17" t="s">
        <v>17</v>
      </c>
      <c r="D187" s="16" t="s">
        <v>143</v>
      </c>
      <c r="E187" s="16" t="s">
        <v>12</v>
      </c>
      <c r="F187" s="18" t="s">
        <v>111</v>
      </c>
      <c r="G187" s="94">
        <v>240</v>
      </c>
      <c r="H187" s="54">
        <v>0</v>
      </c>
      <c r="I187" s="55">
        <v>0</v>
      </c>
      <c r="J187" s="71">
        <v>0</v>
      </c>
      <c r="K187" s="71">
        <v>0</v>
      </c>
      <c r="L187" s="71">
        <v>0</v>
      </c>
      <c r="M187" s="51">
        <v>0</v>
      </c>
    </row>
    <row r="188" spans="1:13" ht="139.5" customHeight="1" x14ac:dyDescent="0.2">
      <c r="A188" s="10" t="s">
        <v>157</v>
      </c>
      <c r="B188" s="77" t="s">
        <v>186</v>
      </c>
      <c r="C188" s="17" t="s">
        <v>17</v>
      </c>
      <c r="D188" s="16" t="s">
        <v>143</v>
      </c>
      <c r="E188" s="16" t="s">
        <v>16</v>
      </c>
      <c r="F188" s="18" t="s">
        <v>101</v>
      </c>
      <c r="G188" s="91"/>
      <c r="H188" s="54">
        <v>23300</v>
      </c>
      <c r="I188" s="54">
        <f t="shared" ref="I188:M188" si="175">I189</f>
        <v>0</v>
      </c>
      <c r="J188" s="54">
        <f t="shared" si="175"/>
        <v>0</v>
      </c>
      <c r="K188" s="54">
        <f t="shared" si="175"/>
        <v>0</v>
      </c>
      <c r="L188" s="54">
        <f t="shared" si="175"/>
        <v>0</v>
      </c>
      <c r="M188" s="50">
        <f t="shared" si="175"/>
        <v>0</v>
      </c>
    </row>
    <row r="189" spans="1:13" ht="140.25" customHeight="1" x14ac:dyDescent="0.2">
      <c r="A189" s="10"/>
      <c r="B189" s="77" t="s">
        <v>186</v>
      </c>
      <c r="C189" s="17" t="s">
        <v>17</v>
      </c>
      <c r="D189" s="16" t="s">
        <v>143</v>
      </c>
      <c r="E189" s="16" t="s">
        <v>13</v>
      </c>
      <c r="F189" s="18" t="s">
        <v>107</v>
      </c>
      <c r="G189" s="91">
        <v>500</v>
      </c>
      <c r="H189" s="54">
        <f>H190</f>
        <v>23300</v>
      </c>
      <c r="I189" s="54">
        <f t="shared" ref="I189" si="176">I190</f>
        <v>0</v>
      </c>
      <c r="J189" s="54">
        <f t="shared" ref="J189" si="177">J190</f>
        <v>0</v>
      </c>
      <c r="K189" s="54">
        <f t="shared" ref="K189" si="178">K190</f>
        <v>0</v>
      </c>
      <c r="L189" s="54">
        <f t="shared" ref="L189" si="179">L190</f>
        <v>0</v>
      </c>
      <c r="M189" s="50">
        <f t="shared" ref="M189" si="180">M190</f>
        <v>0</v>
      </c>
    </row>
    <row r="190" spans="1:13" ht="30" customHeight="1" x14ac:dyDescent="0.2">
      <c r="A190" s="10"/>
      <c r="B190" s="77" t="s">
        <v>156</v>
      </c>
      <c r="C190" s="17" t="s">
        <v>17</v>
      </c>
      <c r="D190" s="16" t="s">
        <v>143</v>
      </c>
      <c r="E190" s="16" t="s">
        <v>13</v>
      </c>
      <c r="F190" s="18" t="s">
        <v>107</v>
      </c>
      <c r="G190" s="91">
        <v>540</v>
      </c>
      <c r="H190" s="54">
        <v>23300</v>
      </c>
      <c r="I190" s="55">
        <v>0</v>
      </c>
      <c r="J190" s="71">
        <v>0</v>
      </c>
      <c r="K190" s="71">
        <v>0</v>
      </c>
      <c r="L190" s="71">
        <v>0</v>
      </c>
      <c r="M190" s="51">
        <v>0</v>
      </c>
    </row>
    <row r="191" spans="1:13" ht="123" customHeight="1" x14ac:dyDescent="0.2">
      <c r="A191" s="10"/>
      <c r="B191" s="87" t="s">
        <v>120</v>
      </c>
      <c r="C191" s="78" t="s">
        <v>172</v>
      </c>
      <c r="D191" s="79" t="s">
        <v>9</v>
      </c>
      <c r="E191" s="79" t="s">
        <v>10</v>
      </c>
      <c r="F191" s="80" t="s">
        <v>101</v>
      </c>
      <c r="G191" s="21"/>
      <c r="H191" s="81">
        <f>H192+H206</f>
        <v>600600</v>
      </c>
      <c r="I191" s="81">
        <f t="shared" ref="I191:M191" si="181">I192+I206</f>
        <v>0</v>
      </c>
      <c r="J191" s="81">
        <f t="shared" si="181"/>
        <v>0</v>
      </c>
      <c r="K191" s="81">
        <f t="shared" si="181"/>
        <v>0</v>
      </c>
      <c r="L191" s="81">
        <f t="shared" si="181"/>
        <v>0</v>
      </c>
      <c r="M191" s="82">
        <f t="shared" si="181"/>
        <v>0</v>
      </c>
    </row>
    <row r="192" spans="1:13" ht="120.75" customHeight="1" x14ac:dyDescent="0.2">
      <c r="A192" s="10" t="s">
        <v>145</v>
      </c>
      <c r="B192" s="87" t="s">
        <v>165</v>
      </c>
      <c r="C192" s="78" t="s">
        <v>172</v>
      </c>
      <c r="D192" s="79" t="s">
        <v>7</v>
      </c>
      <c r="E192" s="79" t="s">
        <v>10</v>
      </c>
      <c r="F192" s="80" t="s">
        <v>101</v>
      </c>
      <c r="G192" s="21"/>
      <c r="H192" s="81">
        <f>H193</f>
        <v>400600</v>
      </c>
      <c r="I192" s="81">
        <f t="shared" ref="I192:M192" si="182">I193+I207</f>
        <v>0</v>
      </c>
      <c r="J192" s="81">
        <f t="shared" si="182"/>
        <v>0</v>
      </c>
      <c r="K192" s="81">
        <f t="shared" si="182"/>
        <v>0</v>
      </c>
      <c r="L192" s="81">
        <f t="shared" si="182"/>
        <v>0</v>
      </c>
      <c r="M192" s="82">
        <f t="shared" si="182"/>
        <v>0</v>
      </c>
    </row>
    <row r="193" spans="1:16" ht="128.25" customHeight="1" x14ac:dyDescent="0.2">
      <c r="A193" s="10" t="s">
        <v>153</v>
      </c>
      <c r="B193" s="88" t="s">
        <v>166</v>
      </c>
      <c r="C193" s="17" t="s">
        <v>172</v>
      </c>
      <c r="D193" s="16" t="s">
        <v>7</v>
      </c>
      <c r="E193" s="16" t="s">
        <v>8</v>
      </c>
      <c r="F193" s="18" t="s">
        <v>101</v>
      </c>
      <c r="G193" s="85"/>
      <c r="H193" s="54">
        <f>H194+H197+H200+H203</f>
        <v>400600</v>
      </c>
      <c r="I193" s="54">
        <f t="shared" ref="I193:M193" si="183">I194+I197+I200+I203</f>
        <v>0</v>
      </c>
      <c r="J193" s="54">
        <f t="shared" si="183"/>
        <v>0</v>
      </c>
      <c r="K193" s="54">
        <f t="shared" si="183"/>
        <v>0</v>
      </c>
      <c r="L193" s="54">
        <f t="shared" si="183"/>
        <v>0</v>
      </c>
      <c r="M193" s="50">
        <f t="shared" si="183"/>
        <v>0</v>
      </c>
    </row>
    <row r="194" spans="1:16" ht="140.25" customHeight="1" x14ac:dyDescent="0.2">
      <c r="A194" s="10"/>
      <c r="B194" s="76" t="s">
        <v>167</v>
      </c>
      <c r="C194" s="17" t="s">
        <v>172</v>
      </c>
      <c r="D194" s="16" t="s">
        <v>7</v>
      </c>
      <c r="E194" s="16" t="s">
        <v>8</v>
      </c>
      <c r="F194" s="18" t="s">
        <v>102</v>
      </c>
      <c r="G194" s="85"/>
      <c r="H194" s="54">
        <f>H195</f>
        <v>400000</v>
      </c>
      <c r="I194" s="54">
        <f t="shared" ref="I194:M194" si="184">I195</f>
        <v>0</v>
      </c>
      <c r="J194" s="54">
        <f t="shared" si="184"/>
        <v>0</v>
      </c>
      <c r="K194" s="54">
        <f t="shared" si="184"/>
        <v>0</v>
      </c>
      <c r="L194" s="54">
        <f t="shared" si="184"/>
        <v>0</v>
      </c>
      <c r="M194" s="50">
        <f t="shared" si="184"/>
        <v>0</v>
      </c>
    </row>
    <row r="195" spans="1:16" ht="63.75" customHeight="1" x14ac:dyDescent="0.2">
      <c r="A195" s="10"/>
      <c r="B195" s="77" t="s">
        <v>99</v>
      </c>
      <c r="C195" s="17" t="s">
        <v>172</v>
      </c>
      <c r="D195" s="16" t="s">
        <v>7</v>
      </c>
      <c r="E195" s="16" t="s">
        <v>8</v>
      </c>
      <c r="F195" s="18" t="s">
        <v>102</v>
      </c>
      <c r="G195" s="85">
        <v>200</v>
      </c>
      <c r="H195" s="54">
        <f>H196</f>
        <v>400000</v>
      </c>
      <c r="I195" s="54">
        <f t="shared" ref="I195" si="185">I196</f>
        <v>0</v>
      </c>
      <c r="J195" s="54">
        <f t="shared" ref="J195" si="186">J196</f>
        <v>0</v>
      </c>
      <c r="K195" s="54">
        <f t="shared" ref="K195" si="187">K196</f>
        <v>0</v>
      </c>
      <c r="L195" s="54">
        <f t="shared" ref="L195" si="188">L196</f>
        <v>0</v>
      </c>
      <c r="M195" s="50">
        <f t="shared" ref="M195" si="189">M196</f>
        <v>0</v>
      </c>
    </row>
    <row r="196" spans="1:16" ht="63" customHeight="1" x14ac:dyDescent="0.2">
      <c r="A196" s="10"/>
      <c r="B196" s="77" t="s">
        <v>100</v>
      </c>
      <c r="C196" s="17" t="s">
        <v>172</v>
      </c>
      <c r="D196" s="16" t="s">
        <v>7</v>
      </c>
      <c r="E196" s="16" t="s">
        <v>8</v>
      </c>
      <c r="F196" s="18" t="s">
        <v>102</v>
      </c>
      <c r="G196" s="85">
        <v>240</v>
      </c>
      <c r="H196" s="54">
        <v>400000</v>
      </c>
      <c r="I196" s="55">
        <v>0</v>
      </c>
      <c r="J196" s="51">
        <v>0</v>
      </c>
      <c r="K196" s="51">
        <v>0</v>
      </c>
      <c r="L196" s="51">
        <v>0</v>
      </c>
      <c r="M196" s="51">
        <v>0</v>
      </c>
    </row>
    <row r="197" spans="1:16" ht="63.75" hidden="1" customHeight="1" x14ac:dyDescent="0.2">
      <c r="A197" s="10"/>
      <c r="B197" s="76" t="s">
        <v>148</v>
      </c>
      <c r="C197" s="17" t="s">
        <v>17</v>
      </c>
      <c r="D197" s="16" t="s">
        <v>146</v>
      </c>
      <c r="E197" s="16" t="s">
        <v>8</v>
      </c>
      <c r="F197" s="18" t="s">
        <v>103</v>
      </c>
      <c r="G197" s="85"/>
      <c r="H197" s="54">
        <f>H198</f>
        <v>0</v>
      </c>
      <c r="I197" s="54">
        <f t="shared" ref="I197:M197" si="190">I198</f>
        <v>0</v>
      </c>
      <c r="J197" s="54">
        <f t="shared" si="190"/>
        <v>0</v>
      </c>
      <c r="K197" s="54">
        <f t="shared" si="190"/>
        <v>0</v>
      </c>
      <c r="L197" s="54">
        <f t="shared" si="190"/>
        <v>0</v>
      </c>
      <c r="M197" s="50">
        <f t="shared" si="190"/>
        <v>0</v>
      </c>
    </row>
    <row r="198" spans="1:16" ht="63.75" hidden="1" customHeight="1" x14ac:dyDescent="0.2">
      <c r="A198" s="10"/>
      <c r="B198" s="77" t="s">
        <v>99</v>
      </c>
      <c r="C198" s="17" t="s">
        <v>17</v>
      </c>
      <c r="D198" s="16" t="s">
        <v>146</v>
      </c>
      <c r="E198" s="16" t="s">
        <v>8</v>
      </c>
      <c r="F198" s="18" t="s">
        <v>147</v>
      </c>
      <c r="G198" s="85">
        <v>200</v>
      </c>
      <c r="H198" s="54">
        <f>H199</f>
        <v>0</v>
      </c>
      <c r="I198" s="54">
        <f t="shared" ref="I198" si="191">I199</f>
        <v>0</v>
      </c>
      <c r="J198" s="54">
        <f t="shared" ref="J198" si="192">J199</f>
        <v>0</v>
      </c>
      <c r="K198" s="54">
        <f t="shared" ref="K198" si="193">K199</f>
        <v>0</v>
      </c>
      <c r="L198" s="54">
        <f t="shared" ref="L198" si="194">L199</f>
        <v>0</v>
      </c>
      <c r="M198" s="50">
        <f t="shared" ref="M198" si="195">M199</f>
        <v>0</v>
      </c>
      <c r="O198" s="64"/>
    </row>
    <row r="199" spans="1:16" ht="63.75" hidden="1" customHeight="1" x14ac:dyDescent="0.2">
      <c r="A199" s="10"/>
      <c r="B199" s="77" t="s">
        <v>100</v>
      </c>
      <c r="C199" s="17" t="s">
        <v>17</v>
      </c>
      <c r="D199" s="16" t="s">
        <v>146</v>
      </c>
      <c r="E199" s="16" t="s">
        <v>8</v>
      </c>
      <c r="F199" s="18" t="s">
        <v>147</v>
      </c>
      <c r="G199" s="85">
        <v>240</v>
      </c>
      <c r="H199" s="54">
        <f>I199</f>
        <v>0</v>
      </c>
      <c r="I199" s="55">
        <v>0</v>
      </c>
      <c r="J199" s="51">
        <v>0</v>
      </c>
      <c r="K199" s="51">
        <v>0</v>
      </c>
      <c r="L199" s="51">
        <v>0</v>
      </c>
      <c r="M199" s="51">
        <v>0</v>
      </c>
      <c r="O199" s="64"/>
    </row>
    <row r="200" spans="1:16" ht="117.75" customHeight="1" x14ac:dyDescent="0.2">
      <c r="A200" s="10"/>
      <c r="B200" s="76" t="s">
        <v>168</v>
      </c>
      <c r="C200" s="17" t="s">
        <v>172</v>
      </c>
      <c r="D200" s="16" t="s">
        <v>7</v>
      </c>
      <c r="E200" s="16" t="s">
        <v>8</v>
      </c>
      <c r="F200" s="18" t="s">
        <v>103</v>
      </c>
      <c r="G200" s="85"/>
      <c r="H200" s="54">
        <f>H201</f>
        <v>600</v>
      </c>
      <c r="I200" s="54">
        <f t="shared" ref="I200:M200" si="196">I201</f>
        <v>0</v>
      </c>
      <c r="J200" s="54">
        <f t="shared" si="196"/>
        <v>0</v>
      </c>
      <c r="K200" s="54">
        <f t="shared" si="196"/>
        <v>0</v>
      </c>
      <c r="L200" s="54">
        <f t="shared" si="196"/>
        <v>0</v>
      </c>
      <c r="M200" s="50">
        <f t="shared" si="196"/>
        <v>0</v>
      </c>
      <c r="O200" s="64"/>
    </row>
    <row r="201" spans="1:16" ht="63.75" customHeight="1" x14ac:dyDescent="0.2">
      <c r="A201" s="10"/>
      <c r="B201" s="77" t="s">
        <v>99</v>
      </c>
      <c r="C201" s="17" t="s">
        <v>172</v>
      </c>
      <c r="D201" s="16" t="s">
        <v>7</v>
      </c>
      <c r="E201" s="16" t="s">
        <v>8</v>
      </c>
      <c r="F201" s="18" t="s">
        <v>103</v>
      </c>
      <c r="G201" s="85">
        <v>200</v>
      </c>
      <c r="H201" s="54">
        <f>H202</f>
        <v>600</v>
      </c>
      <c r="I201" s="54">
        <f t="shared" ref="I201" si="197">I202</f>
        <v>0</v>
      </c>
      <c r="J201" s="54">
        <f t="shared" ref="J201" si="198">J202</f>
        <v>0</v>
      </c>
      <c r="K201" s="54">
        <f t="shared" ref="K201" si="199">K202</f>
        <v>0</v>
      </c>
      <c r="L201" s="54">
        <f t="shared" ref="L201" si="200">L202</f>
        <v>0</v>
      </c>
      <c r="M201" s="50">
        <f t="shared" ref="M201" si="201">M202</f>
        <v>0</v>
      </c>
      <c r="N201" s="100"/>
      <c r="O201" s="99"/>
    </row>
    <row r="202" spans="1:16" ht="57.75" customHeight="1" x14ac:dyDescent="0.3">
      <c r="A202" s="10"/>
      <c r="B202" s="77" t="s">
        <v>100</v>
      </c>
      <c r="C202" s="17" t="s">
        <v>172</v>
      </c>
      <c r="D202" s="16" t="s">
        <v>7</v>
      </c>
      <c r="E202" s="16" t="s">
        <v>8</v>
      </c>
      <c r="F202" s="18" t="s">
        <v>103</v>
      </c>
      <c r="G202" s="85">
        <v>240</v>
      </c>
      <c r="H202" s="54">
        <v>600</v>
      </c>
      <c r="I202" s="55">
        <v>0</v>
      </c>
      <c r="J202" s="51">
        <v>0</v>
      </c>
      <c r="K202" s="51">
        <v>0</v>
      </c>
      <c r="L202" s="51">
        <v>0</v>
      </c>
      <c r="M202" s="51">
        <v>0</v>
      </c>
      <c r="O202" s="89"/>
      <c r="P202" s="64"/>
    </row>
    <row r="203" spans="1:16" ht="1.5" hidden="1" customHeight="1" x14ac:dyDescent="0.2">
      <c r="A203" s="10"/>
      <c r="B203" s="76" t="s">
        <v>149</v>
      </c>
      <c r="C203" s="17" t="s">
        <v>17</v>
      </c>
      <c r="D203" s="16" t="s">
        <v>146</v>
      </c>
      <c r="E203" s="16" t="s">
        <v>8</v>
      </c>
      <c r="F203" s="18" t="s">
        <v>150</v>
      </c>
      <c r="G203" s="85"/>
      <c r="H203" s="54">
        <f>H204</f>
        <v>0</v>
      </c>
      <c r="I203" s="54">
        <f t="shared" ref="I203:M203" si="202">I204</f>
        <v>0</v>
      </c>
      <c r="J203" s="54">
        <f t="shared" si="202"/>
        <v>0</v>
      </c>
      <c r="K203" s="54">
        <f t="shared" si="202"/>
        <v>0</v>
      </c>
      <c r="L203" s="54">
        <f t="shared" si="202"/>
        <v>0</v>
      </c>
      <c r="M203" s="50">
        <f t="shared" si="202"/>
        <v>0</v>
      </c>
    </row>
    <row r="204" spans="1:16" ht="63.75" hidden="1" customHeight="1" x14ac:dyDescent="0.2">
      <c r="A204" s="10"/>
      <c r="B204" s="77" t="s">
        <v>99</v>
      </c>
      <c r="C204" s="17" t="s">
        <v>17</v>
      </c>
      <c r="D204" s="16" t="s">
        <v>146</v>
      </c>
      <c r="E204" s="16" t="s">
        <v>8</v>
      </c>
      <c r="F204" s="18" t="s">
        <v>150</v>
      </c>
      <c r="G204" s="85">
        <v>200</v>
      </c>
      <c r="H204" s="54">
        <f>H205</f>
        <v>0</v>
      </c>
      <c r="I204" s="54">
        <f t="shared" ref="I204" si="203">I205</f>
        <v>0</v>
      </c>
      <c r="J204" s="54">
        <f t="shared" ref="J204" si="204">J205</f>
        <v>0</v>
      </c>
      <c r="K204" s="54">
        <f t="shared" ref="K204" si="205">K205</f>
        <v>0</v>
      </c>
      <c r="L204" s="54">
        <f t="shared" ref="L204" si="206">L205</f>
        <v>0</v>
      </c>
      <c r="M204" s="50">
        <f t="shared" ref="M204" si="207">M205</f>
        <v>0</v>
      </c>
    </row>
    <row r="205" spans="1:16" ht="63.75" hidden="1" customHeight="1" x14ac:dyDescent="0.2">
      <c r="A205" s="10"/>
      <c r="B205" s="77" t="s">
        <v>100</v>
      </c>
      <c r="C205" s="17" t="s">
        <v>17</v>
      </c>
      <c r="D205" s="16" t="s">
        <v>146</v>
      </c>
      <c r="E205" s="16" t="s">
        <v>8</v>
      </c>
      <c r="F205" s="18" t="s">
        <v>150</v>
      </c>
      <c r="G205" s="85">
        <v>240</v>
      </c>
      <c r="H205" s="54">
        <f>I205</f>
        <v>0</v>
      </c>
      <c r="I205" s="55">
        <v>0</v>
      </c>
      <c r="J205" s="51">
        <v>0</v>
      </c>
      <c r="K205" s="51">
        <v>0</v>
      </c>
      <c r="L205" s="51">
        <v>0</v>
      </c>
      <c r="M205" s="51">
        <v>0</v>
      </c>
    </row>
    <row r="206" spans="1:16" ht="93" customHeight="1" x14ac:dyDescent="0.2">
      <c r="A206" s="10"/>
      <c r="B206" s="96" t="s">
        <v>169</v>
      </c>
      <c r="C206" s="78" t="s">
        <v>172</v>
      </c>
      <c r="D206" s="79" t="s">
        <v>14</v>
      </c>
      <c r="E206" s="79" t="s">
        <v>10</v>
      </c>
      <c r="F206" s="80" t="s">
        <v>101</v>
      </c>
      <c r="G206" s="21"/>
      <c r="H206" s="81">
        <f>H207</f>
        <v>200000</v>
      </c>
      <c r="I206" s="81">
        <f t="shared" ref="I206:M206" si="208">I207</f>
        <v>0</v>
      </c>
      <c r="J206" s="81">
        <f t="shared" si="208"/>
        <v>0</v>
      </c>
      <c r="K206" s="81">
        <f t="shared" si="208"/>
        <v>0</v>
      </c>
      <c r="L206" s="81">
        <f t="shared" si="208"/>
        <v>0</v>
      </c>
      <c r="M206" s="82">
        <f t="shared" si="208"/>
        <v>0</v>
      </c>
    </row>
    <row r="207" spans="1:16" ht="121.5" customHeight="1" x14ac:dyDescent="0.2">
      <c r="A207" s="10" t="s">
        <v>154</v>
      </c>
      <c r="B207" s="77" t="s">
        <v>170</v>
      </c>
      <c r="C207" s="17" t="s">
        <v>172</v>
      </c>
      <c r="D207" s="16" t="s">
        <v>14</v>
      </c>
      <c r="E207" s="16" t="s">
        <v>8</v>
      </c>
      <c r="F207" s="18" t="s">
        <v>101</v>
      </c>
      <c r="G207" s="85"/>
      <c r="H207" s="54">
        <f>H208+H211</f>
        <v>200000</v>
      </c>
      <c r="I207" s="54">
        <f t="shared" ref="I207:M207" si="209">I208+I211</f>
        <v>0</v>
      </c>
      <c r="J207" s="54">
        <f t="shared" si="209"/>
        <v>0</v>
      </c>
      <c r="K207" s="54">
        <f t="shared" si="209"/>
        <v>0</v>
      </c>
      <c r="L207" s="54">
        <f t="shared" si="209"/>
        <v>0</v>
      </c>
      <c r="M207" s="50">
        <f t="shared" si="209"/>
        <v>0</v>
      </c>
    </row>
    <row r="208" spans="1:16" ht="136.5" customHeight="1" x14ac:dyDescent="0.2">
      <c r="A208" s="10"/>
      <c r="B208" s="77" t="s">
        <v>171</v>
      </c>
      <c r="C208" s="17" t="s">
        <v>172</v>
      </c>
      <c r="D208" s="16" t="s">
        <v>14</v>
      </c>
      <c r="E208" s="16" t="s">
        <v>8</v>
      </c>
      <c r="F208" s="18" t="s">
        <v>102</v>
      </c>
      <c r="G208" s="85"/>
      <c r="H208" s="54">
        <f>H209</f>
        <v>200000</v>
      </c>
      <c r="I208" s="54">
        <f t="shared" ref="I208:M208" si="210">I209</f>
        <v>0</v>
      </c>
      <c r="J208" s="54">
        <f t="shared" si="210"/>
        <v>0</v>
      </c>
      <c r="K208" s="54">
        <f t="shared" si="210"/>
        <v>0</v>
      </c>
      <c r="L208" s="54">
        <f t="shared" si="210"/>
        <v>0</v>
      </c>
      <c r="M208" s="50">
        <f t="shared" si="210"/>
        <v>0</v>
      </c>
    </row>
    <row r="209" spans="1:13" ht="63.75" customHeight="1" x14ac:dyDescent="0.2">
      <c r="A209" s="10"/>
      <c r="B209" s="77" t="s">
        <v>99</v>
      </c>
      <c r="C209" s="17" t="s">
        <v>172</v>
      </c>
      <c r="D209" s="16" t="s">
        <v>14</v>
      </c>
      <c r="E209" s="16" t="s">
        <v>8</v>
      </c>
      <c r="F209" s="18" t="s">
        <v>102</v>
      </c>
      <c r="G209" s="85">
        <v>200</v>
      </c>
      <c r="H209" s="54">
        <f>H210</f>
        <v>200000</v>
      </c>
      <c r="I209" s="54">
        <f t="shared" ref="I209" si="211">I210</f>
        <v>0</v>
      </c>
      <c r="J209" s="54">
        <f t="shared" ref="J209" si="212">J210</f>
        <v>0</v>
      </c>
      <c r="K209" s="54">
        <f t="shared" ref="K209" si="213">K210</f>
        <v>0</v>
      </c>
      <c r="L209" s="54">
        <f t="shared" ref="L209" si="214">L210</f>
        <v>0</v>
      </c>
      <c r="M209" s="50">
        <f t="shared" ref="M209" si="215">M210</f>
        <v>0</v>
      </c>
    </row>
    <row r="210" spans="1:13" ht="61.5" customHeight="1" x14ac:dyDescent="0.2">
      <c r="A210" s="10"/>
      <c r="B210" s="77" t="s">
        <v>100</v>
      </c>
      <c r="C210" s="17" t="s">
        <v>172</v>
      </c>
      <c r="D210" s="16" t="s">
        <v>14</v>
      </c>
      <c r="E210" s="16" t="s">
        <v>8</v>
      </c>
      <c r="F210" s="18" t="s">
        <v>102</v>
      </c>
      <c r="G210" s="85">
        <v>240</v>
      </c>
      <c r="H210" s="54">
        <v>200000</v>
      </c>
      <c r="I210" s="55">
        <v>0</v>
      </c>
      <c r="J210" s="51">
        <v>0</v>
      </c>
      <c r="K210" s="51">
        <v>0</v>
      </c>
      <c r="L210" s="51">
        <v>0</v>
      </c>
      <c r="M210" s="51">
        <v>0</v>
      </c>
    </row>
    <row r="211" spans="1:13" ht="63.75" hidden="1" customHeight="1" x14ac:dyDescent="0.2">
      <c r="A211" s="10"/>
      <c r="B211" s="77" t="s">
        <v>151</v>
      </c>
      <c r="C211" s="17" t="s">
        <v>17</v>
      </c>
      <c r="D211" s="16" t="s">
        <v>146</v>
      </c>
      <c r="E211" s="16" t="s">
        <v>12</v>
      </c>
      <c r="F211" s="18" t="s">
        <v>152</v>
      </c>
      <c r="G211" s="85"/>
      <c r="H211" s="54">
        <f>H212</f>
        <v>0</v>
      </c>
      <c r="I211" s="54">
        <f t="shared" ref="I211:M211" si="216">I212</f>
        <v>0</v>
      </c>
      <c r="J211" s="54">
        <f t="shared" si="216"/>
        <v>0</v>
      </c>
      <c r="K211" s="54">
        <f t="shared" si="216"/>
        <v>0</v>
      </c>
      <c r="L211" s="54">
        <f t="shared" si="216"/>
        <v>0</v>
      </c>
      <c r="M211" s="50">
        <f t="shared" si="216"/>
        <v>0</v>
      </c>
    </row>
    <row r="212" spans="1:13" ht="63.75" hidden="1" customHeight="1" x14ac:dyDescent="0.2">
      <c r="A212" s="10"/>
      <c r="B212" s="77" t="s">
        <v>99</v>
      </c>
      <c r="C212" s="17" t="s">
        <v>17</v>
      </c>
      <c r="D212" s="16" t="s">
        <v>146</v>
      </c>
      <c r="E212" s="16" t="s">
        <v>12</v>
      </c>
      <c r="F212" s="18" t="s">
        <v>152</v>
      </c>
      <c r="G212" s="85">
        <v>200</v>
      </c>
      <c r="H212" s="54">
        <f>H213</f>
        <v>0</v>
      </c>
      <c r="I212" s="54">
        <f t="shared" ref="I212" si="217">I213</f>
        <v>0</v>
      </c>
      <c r="J212" s="54">
        <f t="shared" ref="J212" si="218">J213</f>
        <v>0</v>
      </c>
      <c r="K212" s="54">
        <f t="shared" ref="K212" si="219">K213</f>
        <v>0</v>
      </c>
      <c r="L212" s="54">
        <f t="shared" ref="L212" si="220">L213</f>
        <v>0</v>
      </c>
      <c r="M212" s="50">
        <f t="shared" ref="M212" si="221">M213</f>
        <v>0</v>
      </c>
    </row>
    <row r="213" spans="1:13" ht="63.75" hidden="1" customHeight="1" x14ac:dyDescent="0.2">
      <c r="A213" s="10"/>
      <c r="B213" s="77" t="s">
        <v>100</v>
      </c>
      <c r="C213" s="17" t="s">
        <v>17</v>
      </c>
      <c r="D213" s="16" t="s">
        <v>146</v>
      </c>
      <c r="E213" s="16" t="s">
        <v>12</v>
      </c>
      <c r="F213" s="18" t="s">
        <v>152</v>
      </c>
      <c r="G213" s="85">
        <v>240</v>
      </c>
      <c r="H213" s="54">
        <f>I213</f>
        <v>0</v>
      </c>
      <c r="I213" s="55">
        <v>0</v>
      </c>
      <c r="J213" s="51">
        <v>0</v>
      </c>
      <c r="K213" s="51">
        <v>0</v>
      </c>
      <c r="L213" s="51">
        <v>0</v>
      </c>
      <c r="M213" s="51">
        <v>0</v>
      </c>
    </row>
    <row r="214" spans="1:13" ht="30" customHeight="1" x14ac:dyDescent="0.25">
      <c r="A214" s="74"/>
      <c r="B214" s="35" t="s">
        <v>31</v>
      </c>
      <c r="C214" s="109"/>
      <c r="D214" s="110"/>
      <c r="E214" s="110"/>
      <c r="F214" s="111"/>
      <c r="G214" s="36"/>
      <c r="H214" s="63">
        <f>H22</f>
        <v>48642932.25</v>
      </c>
      <c r="I214" s="63">
        <f t="shared" ref="I214:M214" si="222">I22</f>
        <v>25354834.009999998</v>
      </c>
      <c r="J214" s="63">
        <f t="shared" si="222"/>
        <v>20079034.909999996</v>
      </c>
      <c r="K214" s="63">
        <f t="shared" si="222"/>
        <v>850560</v>
      </c>
      <c r="L214" s="63">
        <f t="shared" si="222"/>
        <v>19851940.719999999</v>
      </c>
      <c r="M214" s="63">
        <f t="shared" si="222"/>
        <v>881519</v>
      </c>
    </row>
    <row r="217" spans="1:13" x14ac:dyDescent="0.2">
      <c r="H217" s="64"/>
      <c r="I217" s="64"/>
      <c r="J217" s="64"/>
      <c r="K217" s="64"/>
      <c r="L217" s="64"/>
      <c r="M217" s="64"/>
    </row>
    <row r="218" spans="1:13" x14ac:dyDescent="0.2">
      <c r="H218" s="64"/>
    </row>
    <row r="220" spans="1:13" x14ac:dyDescent="0.2">
      <c r="H220" s="64"/>
    </row>
    <row r="223" spans="1:13" x14ac:dyDescent="0.2">
      <c r="H223" s="64"/>
    </row>
  </sheetData>
  <mergeCells count="24">
    <mergeCell ref="D6:F6"/>
    <mergeCell ref="H18:M18"/>
    <mergeCell ref="H19:I19"/>
    <mergeCell ref="J19:K19"/>
    <mergeCell ref="L19:M19"/>
    <mergeCell ref="A14:M14"/>
    <mergeCell ref="A15:M15"/>
    <mergeCell ref="D1:F1"/>
    <mergeCell ref="D3:F3"/>
    <mergeCell ref="D4:F4"/>
    <mergeCell ref="D5:F5"/>
    <mergeCell ref="D2:F2"/>
    <mergeCell ref="C214:F214"/>
    <mergeCell ref="C21:F21"/>
    <mergeCell ref="D7:G7"/>
    <mergeCell ref="A9:F9"/>
    <mergeCell ref="A18:A20"/>
    <mergeCell ref="B18:B20"/>
    <mergeCell ref="C18:G19"/>
    <mergeCell ref="C20:F20"/>
    <mergeCell ref="A16:J16"/>
    <mergeCell ref="A10:F10"/>
    <mergeCell ref="A12:M12"/>
    <mergeCell ref="A13:M13"/>
  </mergeCells>
  <pageMargins left="0.70866141732283472" right="0.31496062992125984" top="0.74803149606299213" bottom="0.74803149606299213" header="0.31496062992125984" footer="0.31496062992125984"/>
  <pageSetup paperSize="9" scale="55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2018-07-03T09:02:36Z</cp:lastPrinted>
  <dcterms:created xsi:type="dcterms:W3CDTF">2012-11-05T08:57:06Z</dcterms:created>
  <dcterms:modified xsi:type="dcterms:W3CDTF">2018-07-03T09:02:42Z</dcterms:modified>
</cp:coreProperties>
</file>